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de\Documents\AStA-Finanzen\Haushaltsdokumente\Haushalt 21-22\"/>
    </mc:Choice>
  </mc:AlternateContent>
  <xr:revisionPtr revIDLastSave="0" documentId="13_ncr:1_{A688D292-425C-491E-A952-D0C2DB6151F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HP 2018_2019 bis 2021_2022" sheetId="1" r:id="rId1"/>
    <sheet name="Durchlaufende Posten" sheetId="4" r:id="rId2"/>
    <sheet name="Deckungsfähigkeit" sheetId="2" r:id="rId3"/>
    <sheet name="Stellenplan" sheetId="5" r:id="rId4"/>
    <sheet name="Archivierung HHPläne" sheetId="6" r:id="rId5"/>
  </sheets>
  <calcPr calcId="191029"/>
</workbook>
</file>

<file path=xl/calcChain.xml><?xml version="1.0" encoding="utf-8"?>
<calcChain xmlns="http://schemas.openxmlformats.org/spreadsheetml/2006/main">
  <c r="M291" i="1" l="1"/>
  <c r="M289" i="1"/>
  <c r="D158" i="6"/>
  <c r="C158" i="6"/>
  <c r="D156" i="6"/>
  <c r="C156" i="6"/>
  <c r="M155" i="6"/>
  <c r="M157" i="6" s="1"/>
  <c r="M159" i="6" s="1"/>
  <c r="G155" i="6"/>
  <c r="G157" i="6" s="1"/>
  <c r="G159" i="6" s="1"/>
  <c r="M146" i="6"/>
  <c r="K146" i="6"/>
  <c r="K155" i="6" s="1"/>
  <c r="K157" i="6" s="1"/>
  <c r="K159" i="6" s="1"/>
  <c r="I146" i="6"/>
  <c r="I155" i="6" s="1"/>
  <c r="I157" i="6" s="1"/>
  <c r="I159" i="6" s="1"/>
  <c r="G146" i="6"/>
  <c r="D146" i="6"/>
  <c r="D155" i="6" s="1"/>
  <c r="D157" i="6" s="1"/>
  <c r="D159" i="6" s="1"/>
  <c r="C146" i="6"/>
  <c r="C155" i="6" s="1"/>
  <c r="C157" i="6" s="1"/>
  <c r="C159" i="6" s="1"/>
  <c r="M134" i="6"/>
  <c r="L134" i="6"/>
  <c r="K134" i="6"/>
  <c r="J134" i="6"/>
  <c r="H134" i="6"/>
  <c r="G134" i="6"/>
  <c r="F134" i="6"/>
  <c r="E134" i="6"/>
  <c r="D134" i="6"/>
  <c r="C134" i="6"/>
  <c r="M131" i="6"/>
  <c r="L131" i="6"/>
  <c r="K131" i="6"/>
  <c r="J131" i="6"/>
  <c r="I131" i="6"/>
  <c r="H131" i="6"/>
  <c r="G131" i="6"/>
  <c r="F131" i="6"/>
  <c r="E131" i="6"/>
  <c r="D131" i="6"/>
  <c r="C131" i="6"/>
  <c r="M127" i="6"/>
  <c r="L127" i="6"/>
  <c r="K127" i="6"/>
  <c r="K136" i="6" s="1"/>
  <c r="J127" i="6"/>
  <c r="J136" i="6" s="1"/>
  <c r="I127" i="6"/>
  <c r="H127" i="6"/>
  <c r="G127" i="6"/>
  <c r="G136" i="6" s="1"/>
  <c r="F127" i="6"/>
  <c r="E127" i="6"/>
  <c r="D127" i="6"/>
  <c r="C127" i="6"/>
  <c r="C136" i="6" s="1"/>
  <c r="M86" i="6"/>
  <c r="L86" i="6"/>
  <c r="K86" i="6"/>
  <c r="J86" i="6"/>
  <c r="I86" i="6"/>
  <c r="H86" i="6"/>
  <c r="F86" i="6"/>
  <c r="E86" i="6"/>
  <c r="D86" i="6"/>
  <c r="C86" i="6"/>
  <c r="E65" i="6"/>
  <c r="M36" i="6"/>
  <c r="L36" i="6"/>
  <c r="L136" i="6" s="1"/>
  <c r="K36" i="6"/>
  <c r="J36" i="6"/>
  <c r="I36" i="6"/>
  <c r="I136" i="6" s="1"/>
  <c r="H36" i="6"/>
  <c r="H136" i="6" s="1"/>
  <c r="G36" i="6"/>
  <c r="F36" i="6"/>
  <c r="F136" i="6" s="1"/>
  <c r="E36" i="6"/>
  <c r="E136" i="6" s="1"/>
  <c r="D36" i="6"/>
  <c r="D136" i="6" s="1"/>
  <c r="C36" i="6"/>
  <c r="L25" i="6"/>
  <c r="L137" i="6" s="1"/>
  <c r="K25" i="6"/>
  <c r="K137" i="6" s="1"/>
  <c r="K139" i="6" s="1"/>
  <c r="K149" i="6" s="1"/>
  <c r="K152" i="6" s="1"/>
  <c r="H25" i="6"/>
  <c r="H137" i="6" s="1"/>
  <c r="D25" i="6"/>
  <c r="D137" i="6" s="1"/>
  <c r="C25" i="6"/>
  <c r="C137" i="6" s="1"/>
  <c r="M23" i="6"/>
  <c r="L23" i="6"/>
  <c r="K23" i="6"/>
  <c r="J23" i="6"/>
  <c r="I23" i="6"/>
  <c r="H23" i="6"/>
  <c r="G23" i="6"/>
  <c r="F23" i="6"/>
  <c r="E23" i="6"/>
  <c r="D23" i="6"/>
  <c r="C23" i="6"/>
  <c r="M18" i="6"/>
  <c r="M25" i="6" s="1"/>
  <c r="M137" i="6" s="1"/>
  <c r="L18" i="6"/>
  <c r="K18" i="6"/>
  <c r="J18" i="6"/>
  <c r="J25" i="6" s="1"/>
  <c r="J137" i="6" s="1"/>
  <c r="J139" i="6" s="1"/>
  <c r="I18" i="6"/>
  <c r="I25" i="6" s="1"/>
  <c r="I137" i="6" s="1"/>
  <c r="H18" i="6"/>
  <c r="G18" i="6"/>
  <c r="G25" i="6" s="1"/>
  <c r="G137" i="6" s="1"/>
  <c r="G139" i="6" s="1"/>
  <c r="G149" i="6" s="1"/>
  <c r="G152" i="6" s="1"/>
  <c r="F18" i="6"/>
  <c r="F25" i="6" s="1"/>
  <c r="F137" i="6" s="1"/>
  <c r="F139" i="6" s="1"/>
  <c r="E18" i="6"/>
  <c r="E25" i="6" s="1"/>
  <c r="E137" i="6" s="1"/>
  <c r="E139" i="6" s="1"/>
  <c r="D18" i="6"/>
  <c r="C18" i="6"/>
  <c r="C19" i="5"/>
  <c r="C9" i="5"/>
  <c r="L261" i="1"/>
  <c r="M136" i="6" l="1"/>
  <c r="M139" i="6" s="1"/>
  <c r="M149" i="6" s="1"/>
  <c r="M152" i="6" s="1"/>
  <c r="I139" i="6"/>
  <c r="I149" i="6" s="1"/>
  <c r="I152" i="6" s="1"/>
  <c r="C139" i="6"/>
  <c r="C149" i="6" s="1"/>
  <c r="C152" i="6" s="1"/>
  <c r="D139" i="6"/>
  <c r="D149" i="6" s="1"/>
  <c r="D152" i="6" s="1"/>
  <c r="L139" i="6"/>
  <c r="M261" i="1"/>
  <c r="M257" i="1"/>
  <c r="M254" i="1"/>
  <c r="M180" i="1"/>
  <c r="M56" i="1"/>
  <c r="M29" i="1"/>
  <c r="M24" i="1"/>
  <c r="M31" i="1" s="1"/>
  <c r="M264" i="1" s="1"/>
  <c r="L275" i="1"/>
  <c r="L257" i="1"/>
  <c r="L254" i="1"/>
  <c r="L180" i="1"/>
  <c r="L56" i="1"/>
  <c r="L29" i="1"/>
  <c r="L24" i="1"/>
  <c r="K254" i="1"/>
  <c r="K180" i="1"/>
  <c r="K291" i="1"/>
  <c r="K289" i="1"/>
  <c r="K261" i="1"/>
  <c r="K257" i="1"/>
  <c r="K56" i="1"/>
  <c r="K29" i="1"/>
  <c r="K24" i="1"/>
  <c r="J291" i="1"/>
  <c r="J289" i="1"/>
  <c r="J261" i="1"/>
  <c r="J254" i="1"/>
  <c r="J257" i="1"/>
  <c r="J180" i="1"/>
  <c r="J56" i="1"/>
  <c r="J29" i="1"/>
  <c r="J24" i="1"/>
  <c r="M263" i="1" l="1"/>
  <c r="M266" i="1" s="1"/>
  <c r="M279" i="1" s="1"/>
  <c r="M284" i="1" s="1"/>
  <c r="K31" i="1"/>
  <c r="K264" i="1" s="1"/>
  <c r="L263" i="1"/>
  <c r="L31" i="1"/>
  <c r="L264" i="1" s="1"/>
  <c r="K263" i="1"/>
  <c r="J263" i="1"/>
  <c r="J31" i="1"/>
  <c r="J264" i="1" s="1"/>
  <c r="I275" i="1"/>
  <c r="I261" i="1"/>
  <c r="I257" i="1"/>
  <c r="I254" i="1"/>
  <c r="I180" i="1"/>
  <c r="I56" i="1"/>
  <c r="I29" i="1"/>
  <c r="I24" i="1"/>
  <c r="H275" i="1"/>
  <c r="H261" i="1"/>
  <c r="G261" i="1"/>
  <c r="H257" i="1"/>
  <c r="G257" i="1"/>
  <c r="H254" i="1"/>
  <c r="G254" i="1"/>
  <c r="H180" i="1"/>
  <c r="G180" i="1"/>
  <c r="H56" i="1"/>
  <c r="G56" i="1"/>
  <c r="H29" i="1"/>
  <c r="G29" i="1"/>
  <c r="H24" i="1"/>
  <c r="G24" i="1"/>
  <c r="K266" i="1" l="1"/>
  <c r="K279" i="1" s="1"/>
  <c r="K284" i="1" s="1"/>
  <c r="K271" i="1" s="1"/>
  <c r="K275" i="1" s="1"/>
  <c r="M271" i="1"/>
  <c r="M275" i="1" s="1"/>
  <c r="M288" i="1"/>
  <c r="M290" i="1" s="1"/>
  <c r="M292" i="1" s="1"/>
  <c r="L266" i="1"/>
  <c r="L279" i="1" s="1"/>
  <c r="L284" i="1" s="1"/>
  <c r="H31" i="1"/>
  <c r="H264" i="1" s="1"/>
  <c r="J266" i="1"/>
  <c r="J279" i="1" s="1"/>
  <c r="J284" i="1" s="1"/>
  <c r="H263" i="1"/>
  <c r="I263" i="1"/>
  <c r="G263" i="1"/>
  <c r="I31" i="1"/>
  <c r="I264" i="1" s="1"/>
  <c r="G31" i="1"/>
  <c r="G264" i="1" s="1"/>
  <c r="K288" i="1" l="1"/>
  <c r="K290" i="1" s="1"/>
  <c r="K292" i="1" s="1"/>
  <c r="J271" i="1"/>
  <c r="J275" i="1" s="1"/>
  <c r="J288" i="1"/>
  <c r="J290" i="1" s="1"/>
  <c r="J292" i="1" s="1"/>
  <c r="H266" i="1"/>
  <c r="H279" i="1" s="1"/>
  <c r="H284" i="1" s="1"/>
  <c r="G266" i="1"/>
  <c r="I266" i="1"/>
  <c r="I279" i="1" s="1"/>
  <c r="I284" i="1" s="1"/>
  <c r="F254" i="1"/>
  <c r="F56" i="1" l="1"/>
  <c r="E180" i="1" l="1"/>
  <c r="E261" i="1"/>
  <c r="E257" i="1"/>
  <c r="E254" i="1"/>
  <c r="E56" i="1"/>
  <c r="E29" i="1"/>
  <c r="E24" i="1"/>
  <c r="E31" i="1" l="1"/>
  <c r="E264" i="1" s="1"/>
  <c r="E263" i="1"/>
  <c r="E266" i="1" l="1"/>
  <c r="D261" i="1" l="1"/>
  <c r="D257" i="1"/>
  <c r="D254" i="1"/>
  <c r="D180" i="1"/>
  <c r="D56" i="1"/>
  <c r="D29" i="1"/>
  <c r="D24" i="1"/>
  <c r="D31" i="1" l="1"/>
  <c r="D264" i="1" s="1"/>
  <c r="D263" i="1"/>
  <c r="D266" i="1" l="1"/>
  <c r="F275" i="1"/>
  <c r="F261" i="1"/>
  <c r="F257" i="1"/>
  <c r="F180" i="1"/>
  <c r="F29" i="1"/>
  <c r="F24" i="1"/>
  <c r="F31" i="1" l="1"/>
  <c r="F264" i="1" s="1"/>
  <c r="F263" i="1"/>
  <c r="F266" i="1" l="1"/>
  <c r="F279" i="1" s="1"/>
  <c r="F284" i="1" s="1"/>
  <c r="F288" i="1" s="1"/>
  <c r="F290" i="1" s="1"/>
  <c r="F292" i="1" s="1"/>
</calcChain>
</file>

<file path=xl/sharedStrings.xml><?xml version="1.0" encoding="utf-8"?>
<sst xmlns="http://schemas.openxmlformats.org/spreadsheetml/2006/main" count="1257" uniqueCount="821">
  <si>
    <t>SUMME PLAN 1</t>
  </si>
  <si>
    <t>SUMME PLAN 3</t>
  </si>
  <si>
    <t>SUMME PLAN 4</t>
  </si>
  <si>
    <t>SUMME PLAN 5</t>
  </si>
  <si>
    <t>SUMME PLAN 6</t>
  </si>
  <si>
    <t>SUMME PLAN 8</t>
  </si>
  <si>
    <t>SUMME PLAN 9</t>
  </si>
  <si>
    <t>SUMME Ausgaben</t>
  </si>
  <si>
    <t>SUMME Einnahmen</t>
  </si>
  <si>
    <t>Ergebnis (Einnahmen - Ausgaben)</t>
  </si>
  <si>
    <t>536.10</t>
  </si>
  <si>
    <t>536.11</t>
  </si>
  <si>
    <t>536.12</t>
  </si>
  <si>
    <t>536.13</t>
  </si>
  <si>
    <t>686.11</t>
  </si>
  <si>
    <t>686.12</t>
  </si>
  <si>
    <t>686.13</t>
  </si>
  <si>
    <t>686.14</t>
  </si>
  <si>
    <t>686.2</t>
  </si>
  <si>
    <t>686.21</t>
  </si>
  <si>
    <t>686.22</t>
  </si>
  <si>
    <t>686.23</t>
  </si>
  <si>
    <t>686.24</t>
  </si>
  <si>
    <t>686.31</t>
  </si>
  <si>
    <t>686.32</t>
  </si>
  <si>
    <t>686.33</t>
  </si>
  <si>
    <t>686.34</t>
  </si>
  <si>
    <t>686.41</t>
  </si>
  <si>
    <t>686.42</t>
  </si>
  <si>
    <t>686.43</t>
  </si>
  <si>
    <t>686.44</t>
  </si>
  <si>
    <t>Einnahmen aus kommerz. Anzeigen</t>
  </si>
  <si>
    <t>Vermischte Einnahmen</t>
  </si>
  <si>
    <t>Einnahmen aus Veranst. FSR  WiWi</t>
  </si>
  <si>
    <t>Einnahmen aus Veranst. FSR KSW</t>
  </si>
  <si>
    <t>Einnahmen aus Veranst. FSR M+I</t>
  </si>
  <si>
    <t>Einnahmen aus Veranst.  FSR ReWi</t>
  </si>
  <si>
    <t>Einnahmen aus Veranst.  FSR Pych</t>
  </si>
  <si>
    <t>Zinsen privatrechtll.Unternehmen</t>
  </si>
  <si>
    <t>Darlehensrückflüsse Studierende</t>
  </si>
  <si>
    <t>Studierendenschaftsbeiträge</t>
  </si>
  <si>
    <t>Entnahme aus der Allg. Rücklage</t>
  </si>
  <si>
    <t>Entnahme aus der Sonderrücklage</t>
  </si>
  <si>
    <t>Überschuss des Vorjahres</t>
  </si>
  <si>
    <t>Einnahmen</t>
  </si>
  <si>
    <t>Titelbezeichnung</t>
  </si>
  <si>
    <t>Ausgaben</t>
  </si>
  <si>
    <t>HHJ</t>
  </si>
  <si>
    <t>SOLL</t>
  </si>
  <si>
    <t>IST</t>
  </si>
  <si>
    <t>Stand</t>
  </si>
  <si>
    <t xml:space="preserve">Aufwandsentsch. SP </t>
  </si>
  <si>
    <t>AE Mitglieder FernUni - Gremien</t>
  </si>
  <si>
    <t>Aufwandsentsch. SP - Ausschüsse</t>
  </si>
  <si>
    <t>Geldvermögen</t>
  </si>
  <si>
    <t>Giroguthaben Commerzbank</t>
  </si>
  <si>
    <t>Barkasse</t>
  </si>
  <si>
    <t>Noch nicht abgerechnete Vorschüsse</t>
  </si>
  <si>
    <t>SUMME Geldvermögen</t>
  </si>
  <si>
    <t>Aufteilung Geldvermögen</t>
  </si>
  <si>
    <t>Kassenbestand (Einnahmen - Ausgaben)</t>
  </si>
  <si>
    <t>Rücklagen</t>
  </si>
  <si>
    <t>Sonderrücklagen</t>
  </si>
  <si>
    <t>SUMME Aufteilung Geldvermögen</t>
  </si>
  <si>
    <t>Auslagen für Wahlen</t>
  </si>
  <si>
    <t>Bücher, Zeitschriften</t>
  </si>
  <si>
    <t>Briefporto</t>
  </si>
  <si>
    <t>Telefongebühren</t>
  </si>
  <si>
    <t>Qualifizierungsmaßnahmen</t>
  </si>
  <si>
    <t xml:space="preserve">Durchführung von AStA Veranst. </t>
  </si>
  <si>
    <t xml:space="preserve">Aufwandsentsch. AStA Veranst. </t>
  </si>
  <si>
    <t>Zuschuss Bildungsherberge gGmbH</t>
  </si>
  <si>
    <t>Hochschulsport</t>
  </si>
  <si>
    <t>Verfügungsmittel Personalrat</t>
  </si>
  <si>
    <t>Unterstützung v. Interessengruppen</t>
  </si>
  <si>
    <t>Zuweisung an Fachschaft WiWi</t>
  </si>
  <si>
    <t>Zuweisung an Fachschaft KSW</t>
  </si>
  <si>
    <t>Zuweisung FS-Psychologie</t>
  </si>
  <si>
    <t>Zuweisung Fachschaft ReWi</t>
  </si>
  <si>
    <t>Zuweisung Fachschaft METI</t>
  </si>
  <si>
    <t>Studienbegleitende Veranstalt.</t>
  </si>
  <si>
    <t>Darlehen an Studierende</t>
  </si>
  <si>
    <t>Darlehen für Auslandssemester</t>
  </si>
  <si>
    <t>Zuführung zur Rücklage</t>
  </si>
  <si>
    <t xml:space="preserve">Zuführung Sonderrücklage </t>
  </si>
  <si>
    <t>Einnahmen aus Veranst.Interessengruppen</t>
  </si>
  <si>
    <t xml:space="preserve">Sachkostenpauschale AStA  </t>
  </si>
  <si>
    <t>Reisekosten SP+Ausschüsse+Sonstige</t>
  </si>
  <si>
    <t>527.21</t>
  </si>
  <si>
    <t>527.22</t>
  </si>
  <si>
    <t>527.31</t>
  </si>
  <si>
    <t>527.32</t>
  </si>
  <si>
    <t>527.51</t>
  </si>
  <si>
    <t>527.52</t>
  </si>
  <si>
    <t>Sozialfonds Seminarteilnahme</t>
  </si>
  <si>
    <t>550.10</t>
  </si>
  <si>
    <t>550.11</t>
  </si>
  <si>
    <t>550.12</t>
  </si>
  <si>
    <t>550.13</t>
  </si>
  <si>
    <t>2018 / 2019</t>
  </si>
  <si>
    <t>119.20</t>
  </si>
  <si>
    <t>119.21</t>
  </si>
  <si>
    <t>Spende</t>
  </si>
  <si>
    <t>119.22</t>
  </si>
  <si>
    <t>sonst. Einnahmen</t>
  </si>
  <si>
    <t>125.10</t>
  </si>
  <si>
    <t>129.00</t>
  </si>
  <si>
    <t xml:space="preserve">Einnahmen aus Veranstaltungen </t>
  </si>
  <si>
    <t>129.10</t>
  </si>
  <si>
    <t>129.20</t>
  </si>
  <si>
    <t>129.90</t>
  </si>
  <si>
    <t>129.30</t>
  </si>
  <si>
    <t>129.40</t>
  </si>
  <si>
    <t>129.50</t>
  </si>
  <si>
    <t>129.60</t>
  </si>
  <si>
    <t>162.00</t>
  </si>
  <si>
    <t>182.00</t>
  </si>
  <si>
    <t>129.70</t>
  </si>
  <si>
    <t>Einnahmen aus sonst.AStA-Veranst.</t>
  </si>
  <si>
    <t>129.80</t>
  </si>
  <si>
    <t>341.00</t>
  </si>
  <si>
    <t>352.00</t>
  </si>
  <si>
    <t>353.00</t>
  </si>
  <si>
    <t>360.00</t>
  </si>
  <si>
    <t>412.10</t>
  </si>
  <si>
    <t>412.20</t>
  </si>
  <si>
    <t>412.30</t>
  </si>
  <si>
    <t>412.40</t>
  </si>
  <si>
    <t>412.50</t>
  </si>
  <si>
    <t>425.00</t>
  </si>
  <si>
    <t>425.10</t>
  </si>
  <si>
    <t>427.00</t>
  </si>
  <si>
    <t>Aufwandsentsch. AStA-Gäste</t>
  </si>
  <si>
    <t>412.60</t>
  </si>
  <si>
    <t>Aufwandsentsch. AStA-PG</t>
  </si>
  <si>
    <t>Personalkosten + AStA-Referate</t>
  </si>
  <si>
    <t>Bezüge AStA-Referate</t>
  </si>
  <si>
    <t>425.11</t>
  </si>
  <si>
    <t>Vergütung AStA-Referate</t>
  </si>
  <si>
    <t>425.12</t>
  </si>
  <si>
    <t>Beiträge Bundesknappschaft</t>
  </si>
  <si>
    <t>425.13</t>
  </si>
  <si>
    <t>sonst. Erstatt. AStA Referate</t>
  </si>
  <si>
    <t>Personalkosten Büro</t>
  </si>
  <si>
    <t>425.21</t>
  </si>
  <si>
    <t>425.22</t>
  </si>
  <si>
    <t>425.23</t>
  </si>
  <si>
    <t>425.24</t>
  </si>
  <si>
    <t>Zusatzversorgung VBL</t>
  </si>
  <si>
    <t>425.25</t>
  </si>
  <si>
    <t>sonst. Erstatt. Personal</t>
  </si>
  <si>
    <t>425.26</t>
  </si>
  <si>
    <t>Geringfügig Beschäftigte</t>
  </si>
  <si>
    <t>427.10</t>
  </si>
  <si>
    <t>Gehalt geringf.Beschäftigte</t>
  </si>
  <si>
    <t>427.20</t>
  </si>
  <si>
    <t>Bundesknappschaft</t>
  </si>
  <si>
    <t>Allgem. Geschäftsbedarf</t>
  </si>
  <si>
    <t>511.10</t>
  </si>
  <si>
    <t>Bürobedarf</t>
  </si>
  <si>
    <t>511.11</t>
  </si>
  <si>
    <t>Kontoführung</t>
  </si>
  <si>
    <t>511.12</t>
  </si>
  <si>
    <t>511.13</t>
  </si>
  <si>
    <t>Publikationen</t>
  </si>
  <si>
    <t>511.14</t>
  </si>
  <si>
    <t>sonst. Geschäftsbedarf</t>
  </si>
  <si>
    <t>511.15</t>
  </si>
  <si>
    <t>Verbrauchsmat.Kopierer+Drucker</t>
  </si>
  <si>
    <t>511.16</t>
  </si>
  <si>
    <t>511.17</t>
  </si>
  <si>
    <t>511.40</t>
  </si>
  <si>
    <t>Geschäftsbedarf IT/Telefon</t>
  </si>
  <si>
    <t>511.41</t>
  </si>
  <si>
    <t>511.42</t>
  </si>
  <si>
    <t>Internet</t>
  </si>
  <si>
    <t>511.43</t>
  </si>
  <si>
    <t>Hosting</t>
  </si>
  <si>
    <t>511.44</t>
  </si>
  <si>
    <t>Sonstiges</t>
  </si>
  <si>
    <t>511.50</t>
  </si>
  <si>
    <t>Geräte,Ausstattung,Ausrüstung</t>
  </si>
  <si>
    <t>511.51</t>
  </si>
  <si>
    <t>511.52</t>
  </si>
  <si>
    <t>Büroausstattung/Büromöbel</t>
  </si>
  <si>
    <t>511.53</t>
  </si>
  <si>
    <t>sonstige Ausstattung</t>
  </si>
  <si>
    <t>511.60</t>
  </si>
  <si>
    <t>511.61</t>
  </si>
  <si>
    <t>Kleinreparaturen u.Instandhalt.</t>
  </si>
  <si>
    <t>511.63</t>
  </si>
  <si>
    <t>sonst. Dienstleistungen</t>
  </si>
  <si>
    <t>517.20</t>
  </si>
  <si>
    <t>Ausgaben für Versicherung</t>
  </si>
  <si>
    <t>517.21</t>
  </si>
  <si>
    <t>Allianz Vers. Betriebshaftpflicht</t>
  </si>
  <si>
    <t>517.22</t>
  </si>
  <si>
    <t>sonst. Versicherungen</t>
  </si>
  <si>
    <t>525.00</t>
  </si>
  <si>
    <t>525.10</t>
  </si>
  <si>
    <t>Qualifizierung Büro</t>
  </si>
  <si>
    <t>Qualifizierung Stupa, Ausschüsse</t>
  </si>
  <si>
    <t>525.20</t>
  </si>
  <si>
    <t>525.30</t>
  </si>
  <si>
    <t>Qualifizierung AStA</t>
  </si>
  <si>
    <t>Rechtsstreitigkeiten+ext.Beratungen</t>
  </si>
  <si>
    <t>526.10</t>
  </si>
  <si>
    <t>526.20</t>
  </si>
  <si>
    <t>Steuerberatung u.Lohnbuchführung</t>
  </si>
  <si>
    <t>526.30</t>
  </si>
  <si>
    <t>sonst. Beratungen</t>
  </si>
  <si>
    <t>Reisekosten</t>
  </si>
  <si>
    <t>527.10</t>
  </si>
  <si>
    <t>Reisekosten AStA-Büro</t>
  </si>
  <si>
    <t>527.11</t>
  </si>
  <si>
    <t>Fahrtkosten+Verpf. AStA-Büro</t>
  </si>
  <si>
    <t>527.12</t>
  </si>
  <si>
    <t>Raumkosten+sonst. Kosten AStA-Büro</t>
  </si>
  <si>
    <t>527.13</t>
  </si>
  <si>
    <t>Unterkunftskosten AStA-Büro</t>
  </si>
  <si>
    <t>Fahrtkost.+Verpfl. SP</t>
  </si>
  <si>
    <t>Raumkosten + sonst. Kosten SP</t>
  </si>
  <si>
    <t>527.23</t>
  </si>
  <si>
    <t>Unterkunftskosten SP</t>
  </si>
  <si>
    <t>527.24</t>
  </si>
  <si>
    <t>Fahrtk.+Verpfl. SP Ausschüsse</t>
  </si>
  <si>
    <t>527.25</t>
  </si>
  <si>
    <t>Raumkosten+Sonst.Kosten SP Ausschüsse</t>
  </si>
  <si>
    <t>527.26</t>
  </si>
  <si>
    <t>Unterkunftskosten SP Ausschüsse</t>
  </si>
  <si>
    <t>527.27</t>
  </si>
  <si>
    <t>527.28</t>
  </si>
  <si>
    <t>Raumkosten+sonst.Kosten SP AT + Sonstige</t>
  </si>
  <si>
    <t>527.29</t>
  </si>
  <si>
    <t>Unterkunftskosten SP AT + Sonstige</t>
  </si>
  <si>
    <t>Reiskosten AStA</t>
  </si>
  <si>
    <t>Fahrtk.+Verpfl. AStA</t>
  </si>
  <si>
    <t>Raumkosten AStA</t>
  </si>
  <si>
    <t>527.33</t>
  </si>
  <si>
    <t>Fahrtk.+Verpfl. AStA-Gäste</t>
  </si>
  <si>
    <t>Raum- u. sonst.Kosten AStA-Gäste</t>
  </si>
  <si>
    <t>527.53</t>
  </si>
  <si>
    <t>Unterkunftskosten AStA-Gäste</t>
  </si>
  <si>
    <t>527.54</t>
  </si>
  <si>
    <t>Fahrtk.+Verpfl. AStA PG</t>
  </si>
  <si>
    <t>527.55</t>
  </si>
  <si>
    <t>Raum-+sonst.Kosten AStA PG</t>
  </si>
  <si>
    <t>527.56</t>
  </si>
  <si>
    <t>Unterkunftskosten ASTA PG</t>
  </si>
  <si>
    <t>527.60</t>
  </si>
  <si>
    <t>Reisekosten Unigremien + Sonstige</t>
  </si>
  <si>
    <t>Reisekosten AStA-Gäste + PG + Sonstige</t>
  </si>
  <si>
    <t>527.61</t>
  </si>
  <si>
    <t>RK Funktion Unigremium</t>
  </si>
  <si>
    <t>527.62</t>
  </si>
  <si>
    <t>RK Sonstige</t>
  </si>
  <si>
    <t>529.00</t>
  </si>
  <si>
    <t>Bewirtungskosten</t>
  </si>
  <si>
    <t>529.10</t>
  </si>
  <si>
    <t>Bewirtung AStA</t>
  </si>
  <si>
    <t>529.20</t>
  </si>
  <si>
    <t>Bewirtung SP</t>
  </si>
  <si>
    <t>529.30</t>
  </si>
  <si>
    <t>Bewirtung Sonstige</t>
  </si>
  <si>
    <t>531.00</t>
  </si>
  <si>
    <t>SprachRohr, and. Publikationen</t>
  </si>
  <si>
    <t>531.10</t>
  </si>
  <si>
    <t>Druckkosten SprRohr</t>
  </si>
  <si>
    <t>531.20</t>
  </si>
  <si>
    <t>Versandkosten SprRohr</t>
  </si>
  <si>
    <t>531.30</t>
  </si>
  <si>
    <t>Satzkosten SprRohr</t>
  </si>
  <si>
    <t>531.40</t>
  </si>
  <si>
    <t>sonst. Kosten SprRohr</t>
  </si>
  <si>
    <t>Ö-Arbeit, Web</t>
  </si>
  <si>
    <t>532.10</t>
  </si>
  <si>
    <t>Materialien Öffentlichkeitsarbeit</t>
  </si>
  <si>
    <t>532.20</t>
  </si>
  <si>
    <t>Sonstige Kosten</t>
  </si>
  <si>
    <t>532.30</t>
  </si>
  <si>
    <t>Webseite</t>
  </si>
  <si>
    <t>533.00</t>
  </si>
  <si>
    <t>Auslandsbeziehungen</t>
  </si>
  <si>
    <t>533.10</t>
  </si>
  <si>
    <t>Hotelkosten Ausland</t>
  </si>
  <si>
    <t>533.20</t>
  </si>
  <si>
    <t>Reisekosten Ausland</t>
  </si>
  <si>
    <t>533.30</t>
  </si>
  <si>
    <t>Teilnahmebeiträge Ausland</t>
  </si>
  <si>
    <t>533.40</t>
  </si>
  <si>
    <t>sonst. Kosten Ausland</t>
  </si>
  <si>
    <t>535.10</t>
  </si>
  <si>
    <t>Aufwandsentschäd. für Wahlen</t>
  </si>
  <si>
    <t>535.11</t>
  </si>
  <si>
    <t>AE fest Wahlen</t>
  </si>
  <si>
    <t>535.12</t>
  </si>
  <si>
    <t>AE variabel Wahlen</t>
  </si>
  <si>
    <t>535.20</t>
  </si>
  <si>
    <t>Reisekosten Wahlen</t>
  </si>
  <si>
    <t>535.21</t>
  </si>
  <si>
    <t>Fahrtk. + Verpfl. Wahlen</t>
  </si>
  <si>
    <t>535.22</t>
  </si>
  <si>
    <t>Raum- u. sonst. Kosten Wahlen</t>
  </si>
  <si>
    <t>535.23</t>
  </si>
  <si>
    <t>Unterkunftskosten Wahlen</t>
  </si>
  <si>
    <t>535.50</t>
  </si>
  <si>
    <t>WahlRohr + Wahlunterlagen</t>
  </si>
  <si>
    <t>535.51</t>
  </si>
  <si>
    <t>535.52</t>
  </si>
  <si>
    <t>535.53</t>
  </si>
  <si>
    <t>535.54</t>
  </si>
  <si>
    <t>WahlRohr Versand</t>
  </si>
  <si>
    <t>WahlRohr Druck</t>
  </si>
  <si>
    <t>Wahlunterlagen Versand</t>
  </si>
  <si>
    <t>Wahlunterlagen Druck</t>
  </si>
  <si>
    <t>Fahrtk. + Verpfl. AStA Veranst.</t>
  </si>
  <si>
    <t>Honorare  AStA Veranst. + RK Dozenten</t>
  </si>
  <si>
    <t>Raum- u. sonst. Kosten AStA Veranst.</t>
  </si>
  <si>
    <t>536.14</t>
  </si>
  <si>
    <t>Unterkunftskosten AStA Veranst.</t>
  </si>
  <si>
    <t>536.15</t>
  </si>
  <si>
    <t>Bewirtungskosten AStA Veranst.</t>
  </si>
  <si>
    <t>538.00</t>
  </si>
  <si>
    <t>Veranstaltungen Hopo</t>
  </si>
  <si>
    <t>538.10</t>
  </si>
  <si>
    <t>Aufwandsentsch. Hopo</t>
  </si>
  <si>
    <t>538.11</t>
  </si>
  <si>
    <t>Fahrtk. + Verpfl. Hopo</t>
  </si>
  <si>
    <t>538.12</t>
  </si>
  <si>
    <t>Honorare Hopo</t>
  </si>
  <si>
    <t>538.13</t>
  </si>
  <si>
    <t>Raumkosten + sonst. Kosten Hopo</t>
  </si>
  <si>
    <t>538.14</t>
  </si>
  <si>
    <t>Unterkunftskosten Hopo</t>
  </si>
  <si>
    <t>538.15</t>
  </si>
  <si>
    <t>Bewirtungskosten Hopo</t>
  </si>
  <si>
    <t>539.00</t>
  </si>
  <si>
    <t>540.00</t>
  </si>
  <si>
    <t>546.00</t>
  </si>
  <si>
    <t>vermischte Ausgaben</t>
  </si>
  <si>
    <t>550.14</t>
  </si>
  <si>
    <t>550.15</t>
  </si>
  <si>
    <t>550.16</t>
  </si>
  <si>
    <t>550.17</t>
  </si>
  <si>
    <t>AE Inkl. u. Gleichstellung</t>
  </si>
  <si>
    <t>Fahrtk.+Verpfl. Inkl.u.Gleichst.</t>
  </si>
  <si>
    <t>Raum-u.Unterk.Sitzungen+Veranst. I+G</t>
  </si>
  <si>
    <t>Bewirtungskosten Sitz./Sem./Veranst. I+G</t>
  </si>
  <si>
    <t>sonstige Kosten + Anschaffungen I+G</t>
  </si>
  <si>
    <t>Rechtsangelegenheiten I+G</t>
  </si>
  <si>
    <t>Zuweisung an Dritte u. FS, FSR-Konferenz</t>
  </si>
  <si>
    <t>Fahrtk. + Verpfl. Unterst.IG</t>
  </si>
  <si>
    <t>686.15</t>
  </si>
  <si>
    <t>686.16</t>
  </si>
  <si>
    <t>686.17</t>
  </si>
  <si>
    <t>Raum- u. Unterkunftskosten Unterst. IG</t>
  </si>
  <si>
    <t>Zuwendungen f. Allg.betrieb Unterst.IG</t>
  </si>
  <si>
    <t>Bewirtung Unterst. IG</t>
  </si>
  <si>
    <t>Mitgliedsbeiträge LAT</t>
  </si>
  <si>
    <t>686.18</t>
  </si>
  <si>
    <t>Mitgliedsbeiträge DJHW</t>
  </si>
  <si>
    <t>Zuweisung an FSR-Konferenzen</t>
  </si>
  <si>
    <t>Aufwandsentschädigungen FSR-K.</t>
  </si>
  <si>
    <t>Fahrtk.+Verpfl. FSR-Konferenz</t>
  </si>
  <si>
    <t>Honorare FSR-Konf.+RK Dozenten</t>
  </si>
  <si>
    <t>Raum- u. Unterkunftskosten FSR-Konf.</t>
  </si>
  <si>
    <t>Bewirtung FSR-Konf.</t>
  </si>
  <si>
    <t>sonstige Kosten FSR-Konf.</t>
  </si>
  <si>
    <t>686.25</t>
  </si>
  <si>
    <t>686.26</t>
  </si>
  <si>
    <t>686.35</t>
  </si>
  <si>
    <t>686.36</t>
  </si>
  <si>
    <t>686.37</t>
  </si>
  <si>
    <t>686.38</t>
  </si>
  <si>
    <t>686.39</t>
  </si>
  <si>
    <t>AE FS WiWi</t>
  </si>
  <si>
    <t>Fahrtk.+Verpfl. FS WiWi</t>
  </si>
  <si>
    <t>Raum- u. Unterk.f. Sitz.+Veranst.FS WiWi</t>
  </si>
  <si>
    <t>Bewirtungsk.f. Sitz./Veranst. FS WiWi</t>
  </si>
  <si>
    <t>Bewirtungsk. Seminare FS WiWi</t>
  </si>
  <si>
    <t>Sonst. Kosten +  Anschaff. FS WiWi</t>
  </si>
  <si>
    <t>Rechtsangelegenheiten FS WiWi</t>
  </si>
  <si>
    <t>AE FS KSW</t>
  </si>
  <si>
    <t>Fahrtk.+Verpfl. FS KSW</t>
  </si>
  <si>
    <t>Raum- u. Unterk.f. Sitz.+Veranst.FS KSW</t>
  </si>
  <si>
    <t>Bewirtungsk.f. Sitz./Veranst. FS KSW</t>
  </si>
  <si>
    <t>Bewirtungsk. Seminare FS KSW</t>
  </si>
  <si>
    <t>Sonst. Kosten +  Anschaff. FS KSW</t>
  </si>
  <si>
    <t>Rechtsangelegenheiten FS KSW</t>
  </si>
  <si>
    <t>686.45</t>
  </si>
  <si>
    <t>686.46</t>
  </si>
  <si>
    <t>686.47</t>
  </si>
  <si>
    <t>686.48</t>
  </si>
  <si>
    <t>686.49</t>
  </si>
  <si>
    <t>686.51</t>
  </si>
  <si>
    <t>686.52</t>
  </si>
  <si>
    <t>686.53</t>
  </si>
  <si>
    <t>686.54</t>
  </si>
  <si>
    <t>686.55</t>
  </si>
  <si>
    <t>686.56</t>
  </si>
  <si>
    <t>686.57</t>
  </si>
  <si>
    <t>686.58</t>
  </si>
  <si>
    <t>686.59</t>
  </si>
  <si>
    <t>AE FS Psych</t>
  </si>
  <si>
    <t>Fahrtk.+Verpfl. FS Psych</t>
  </si>
  <si>
    <t>Raum- u. Unterk.f. Sitz.+Veranst.FS Psych</t>
  </si>
  <si>
    <t>Bewirtungsk.f. Sitz./Veranst. FS Psych</t>
  </si>
  <si>
    <t>Bewirtungsk. Seminare FS Psych</t>
  </si>
  <si>
    <t>Sonst. Kosten +  Anschaff. FS Psych</t>
  </si>
  <si>
    <t>Rechtsangelegenheiten FS Psych</t>
  </si>
  <si>
    <t>AE FS ReWi</t>
  </si>
  <si>
    <t>Fahrtk.+Verpfl. FS ReWi</t>
  </si>
  <si>
    <t>Raum- u. Unterk.f. Sitz.+Veranst.FS ReWi</t>
  </si>
  <si>
    <t>Bewirtungsk.f. Sitz./Veranst. FS ReWi</t>
  </si>
  <si>
    <t>Bewirtungsk. Seminare FS ReWi</t>
  </si>
  <si>
    <t>Sonst. Kosten +  Anschaff. FS ReWi</t>
  </si>
  <si>
    <t>Rechtsangelegenheiten FS ReWi</t>
  </si>
  <si>
    <t>686.61</t>
  </si>
  <si>
    <t>686.62</t>
  </si>
  <si>
    <t>686.63</t>
  </si>
  <si>
    <t>686.64</t>
  </si>
  <si>
    <t>686.65</t>
  </si>
  <si>
    <t>686.66</t>
  </si>
  <si>
    <t>686.67</t>
  </si>
  <si>
    <t>686.68</t>
  </si>
  <si>
    <t>686.69</t>
  </si>
  <si>
    <t>AE FS Meti</t>
  </si>
  <si>
    <t>Fahrtk.+Verpfl. FS Meti</t>
  </si>
  <si>
    <t>Raum- u. Unterk.f. Sitz.+Veranst.FS Meti</t>
  </si>
  <si>
    <t>Bewirtungsk.f. Sitz./Veranst. FS Meti</t>
  </si>
  <si>
    <t>Bewirtungsk. Seminare FS Meti</t>
  </si>
  <si>
    <t>Sonst. Kosten +  Anschaff. FS Meti</t>
  </si>
  <si>
    <t>Rechtsangelegenheiten FS Meti</t>
  </si>
  <si>
    <t>686.71</t>
  </si>
  <si>
    <t>686.72</t>
  </si>
  <si>
    <t>686.73</t>
  </si>
  <si>
    <t>686.74</t>
  </si>
  <si>
    <t>686.75</t>
  </si>
  <si>
    <t>686.76</t>
  </si>
  <si>
    <t>686.77</t>
  </si>
  <si>
    <t>686.78</t>
  </si>
  <si>
    <t>686.79</t>
  </si>
  <si>
    <t>686.81</t>
  </si>
  <si>
    <t>686.82</t>
  </si>
  <si>
    <t>686.83</t>
  </si>
  <si>
    <t>686.84</t>
  </si>
  <si>
    <t>Honorare Lerngruppen</t>
  </si>
  <si>
    <t>Honorare Veranstalten RZ/StZ</t>
  </si>
  <si>
    <t>428.00</t>
  </si>
  <si>
    <t>511.20</t>
  </si>
  <si>
    <t>511.30</t>
  </si>
  <si>
    <t>860.00</t>
  </si>
  <si>
    <t>861.00</t>
  </si>
  <si>
    <t>862.00</t>
  </si>
  <si>
    <t>534.00</t>
  </si>
  <si>
    <t>Ausgaben für Fotokopierservice</t>
  </si>
  <si>
    <t>511.80</t>
  </si>
  <si>
    <t>910.00</t>
  </si>
  <si>
    <t>920.00</t>
  </si>
  <si>
    <t>Neu</t>
  </si>
  <si>
    <t>Alt</t>
  </si>
  <si>
    <t>Sonstige Kosten RZ/StZ</t>
  </si>
  <si>
    <t>690.00</t>
  </si>
  <si>
    <t>537.00</t>
  </si>
  <si>
    <t>125.20</t>
  </si>
  <si>
    <t>Einnahmen aus kommerz.Anz.Web+and.</t>
  </si>
  <si>
    <t>A.) Deckungsfähigkeiten</t>
  </si>
  <si>
    <t>Personal-,  Reise- und Bewirtungskosten</t>
  </si>
  <si>
    <t>Gegenseitig deckungsfähig sind die Konten und Unterkonten</t>
  </si>
  <si>
    <t>des Plans 4 sowie die Konten 527 und 529</t>
  </si>
  <si>
    <t>511 bis 526</t>
  </si>
  <si>
    <t>531, 532, 533, 536, 538, 539, 546, 550 sowie</t>
  </si>
  <si>
    <t>Fachschaften</t>
  </si>
  <si>
    <t>686.21 bis 686.26</t>
  </si>
  <si>
    <t>B.) Verstärkungen (bei Einnahmen über Ansatz)</t>
  </si>
  <si>
    <t>Konto</t>
  </si>
  <si>
    <t>Konten</t>
  </si>
  <si>
    <t>Die Gesamtdeckungsfähigkeit aller Einnahmen und Ausgaben</t>
  </si>
  <si>
    <t xml:space="preserve"> untereinander bleibt hiervon unberührt.</t>
  </si>
  <si>
    <t>Gehälter Büro netto</t>
  </si>
  <si>
    <t>Lohnsteuer/Steuerabzüge Personal</t>
  </si>
  <si>
    <t>Sozialversicherung</t>
  </si>
  <si>
    <t>425.14</t>
  </si>
  <si>
    <t>VBG Unfallversicherung AStA</t>
  </si>
  <si>
    <t>VBG Unfallversicherung Büro</t>
  </si>
  <si>
    <t>536.16</t>
  </si>
  <si>
    <t>Sozialfonds Seminarteilnahme AStA-Veranst.</t>
  </si>
  <si>
    <t>Zuwend. Rechtsangelegenh. Unterst. IG</t>
  </si>
  <si>
    <t>Rechtsanwalts-,Verfahrens- u.Gerichtskosten</t>
  </si>
  <si>
    <t>Einnahmen aus Veranst. Hopo</t>
  </si>
  <si>
    <t>Unterkunftskosten AStA Referate</t>
  </si>
  <si>
    <t>AE Unterstützung v. Interessengruppen</t>
  </si>
  <si>
    <t>119.2</t>
  </si>
  <si>
    <t>129.0</t>
  </si>
  <si>
    <t>425.0</t>
  </si>
  <si>
    <t>425.1</t>
  </si>
  <si>
    <t>427.0</t>
  </si>
  <si>
    <t>511.4</t>
  </si>
  <si>
    <t>511.5</t>
  </si>
  <si>
    <t>511.6</t>
  </si>
  <si>
    <t>517.2</t>
  </si>
  <si>
    <t>525.0</t>
  </si>
  <si>
    <t>527.1</t>
  </si>
  <si>
    <t>527.2</t>
  </si>
  <si>
    <t>527.3</t>
  </si>
  <si>
    <t>527.5</t>
  </si>
  <si>
    <t>527.6</t>
  </si>
  <si>
    <t>529.0</t>
  </si>
  <si>
    <t>531.0</t>
  </si>
  <si>
    <t>533.0</t>
  </si>
  <si>
    <t>535.0</t>
  </si>
  <si>
    <t>535.1</t>
  </si>
  <si>
    <t>535.2</t>
  </si>
  <si>
    <t>535.5</t>
  </si>
  <si>
    <t>536.0</t>
  </si>
  <si>
    <t>538.0</t>
  </si>
  <si>
    <t>550.0</t>
  </si>
  <si>
    <t>686.1</t>
  </si>
  <si>
    <t>686.3</t>
  </si>
  <si>
    <t>686.4</t>
  </si>
  <si>
    <t>686.5</t>
  </si>
  <si>
    <t>686.6</t>
  </si>
  <si>
    <t>686.7</t>
  </si>
  <si>
    <t>686.8</t>
  </si>
  <si>
    <t>425.2</t>
  </si>
  <si>
    <t>511.0</t>
  </si>
  <si>
    <t>526.0</t>
  </si>
  <si>
    <t>527.0</t>
  </si>
  <si>
    <t>532.0</t>
  </si>
  <si>
    <t>---</t>
  </si>
  <si>
    <t>686.0</t>
  </si>
  <si>
    <t>Honorare u. RK Doz.+Teiln. Inkl.+Gleichst.</t>
  </si>
  <si>
    <t>Raumk. Sem. u.Unterk. Doz.+Teiln. I+G</t>
  </si>
  <si>
    <t>Raumk. Sem. + Unterk. Doz.+Teiln. FS WiWi</t>
  </si>
  <si>
    <t>Raumk. Sem. + Unterk. Doz.+Teiln. FS KSW</t>
  </si>
  <si>
    <t>Raumk. Sem. + Unterk. Doz.+Teiln. FS Psych</t>
  </si>
  <si>
    <t>Raumk. Sem. + Unterk. Doz.+Teiln. FS ReWi</t>
  </si>
  <si>
    <t>Raumk. Sem. + Unterk. Doz.+Teiln. FS Meti</t>
  </si>
  <si>
    <t>Honorare und RK Doz. FS ReWi</t>
  </si>
  <si>
    <t>Honorare und RK Doz. FS Meti</t>
  </si>
  <si>
    <t>Honorare und RK Doz. FS Psych</t>
  </si>
  <si>
    <t>Honorare und RK Doz. FS KSW</t>
  </si>
  <si>
    <t>Honorare und RK Doz. FS WiWi</t>
  </si>
  <si>
    <t>Einnahmen aus Veranst.Inklusion+Gleichst.</t>
  </si>
  <si>
    <t>2018/2019</t>
  </si>
  <si>
    <t>Soll</t>
  </si>
  <si>
    <t>**Nachtrag-HHJ</t>
  </si>
  <si>
    <t>511.62</t>
  </si>
  <si>
    <t xml:space="preserve">IT </t>
  </si>
  <si>
    <t>EDV-Arbeiten / externe Dienstleist.</t>
  </si>
  <si>
    <t>Nachtrags-HHJ</t>
  </si>
  <si>
    <t>2019 / 2020</t>
  </si>
  <si>
    <t>26.03.20 
UB Nr.2020-03-01</t>
  </si>
  <si>
    <t xml:space="preserve">22.05.20
UB Nr. 2020-02
</t>
  </si>
  <si>
    <t>560.00</t>
  </si>
  <si>
    <t>Anschaffungen</t>
  </si>
  <si>
    <t>560.10</t>
  </si>
  <si>
    <t>Ladestation E-Auto</t>
  </si>
  <si>
    <t>2019/2020</t>
  </si>
  <si>
    <t>Rücklage AStA Innovative Projekte</t>
  </si>
  <si>
    <t>Verfügbare Mittel</t>
  </si>
  <si>
    <t>./. Betriebsmittelrücklage (§ 12 Abs. 2 HWVO)
 -  5 % Studierendenschaftsbeiträge</t>
  </si>
  <si>
    <t>= freie Mittel</t>
  </si>
  <si>
    <t>./. Rücklage für Wahlen
(Ansatz: 18 % Studierendenschaftsbeiträge)</t>
  </si>
  <si>
    <t>= ungebundene Mittel</t>
  </si>
  <si>
    <t>Soll zum 30.09.2021</t>
  </si>
  <si>
    <t>2020/2021</t>
  </si>
  <si>
    <t>560.20</t>
  </si>
  <si>
    <t>Videokonferenzraum</t>
  </si>
  <si>
    <t>930.00</t>
  </si>
  <si>
    <t>Zuführung zur Rücklage AStA Innovative Projekte</t>
  </si>
  <si>
    <t>Soll zum 30.09.21</t>
  </si>
  <si>
    <t>Nachtrags-HH</t>
  </si>
  <si>
    <t>2021/2022</t>
  </si>
  <si>
    <t>130.00</t>
  </si>
  <si>
    <t>neu</t>
  </si>
  <si>
    <t>Einnahmen Vorauszahlungen Bewirtung</t>
  </si>
  <si>
    <t>1.)</t>
  </si>
  <si>
    <t>2.)</t>
  </si>
  <si>
    <t>Geschäftsbetrieb und Rechtsangelegenheiten</t>
  </si>
  <si>
    <t>3. )</t>
  </si>
  <si>
    <t>AStA- und SP-Aktivitäten</t>
  </si>
  <si>
    <t>686.10 und 686.8</t>
  </si>
  <si>
    <t>Gleich den Fachschaften (siehe unten) darf keine Verschiebung</t>
  </si>
  <si>
    <t>von Mitteln aus dem Seminar- und Veranstaltungswesen in</t>
  </si>
  <si>
    <t>den Verwaltungsbetrieb erfolgen.</t>
  </si>
  <si>
    <t>4.)</t>
  </si>
  <si>
    <t>Gegenseitig deckungsfähig sind die Unterkonten</t>
  </si>
  <si>
    <t>FSRK</t>
  </si>
  <si>
    <t>686.31 bis 686.39 ohne 686.37</t>
  </si>
  <si>
    <t>WIWI</t>
  </si>
  <si>
    <t>686.41 bis 686.49 ohne 686.47</t>
  </si>
  <si>
    <t>KSW</t>
  </si>
  <si>
    <t>686.51 bis 686.59 ohne 686.57</t>
  </si>
  <si>
    <t>PSY</t>
  </si>
  <si>
    <t>686.61 bis 686.69 ohne 686.67</t>
  </si>
  <si>
    <t>REWI</t>
  </si>
  <si>
    <t>686.71 bis 686.79 ohne 686.77</t>
  </si>
  <si>
    <t>M+I</t>
  </si>
  <si>
    <t>Mittel aus den jeweiligen Unterkonten 3, 4 und 6 dürfen nicht</t>
  </si>
  <si>
    <t>zum Ausgleich der jeweil. Unterkonten 1, 2 und 5 verwendet werden</t>
  </si>
  <si>
    <t>(Keine Verschiebung vom Seminar- zum Verwaltungsbetrieb).</t>
  </si>
  <si>
    <t>durch</t>
  </si>
  <si>
    <t>Sprachrohr</t>
  </si>
  <si>
    <t>536.12 bis 536.14</t>
  </si>
  <si>
    <t>AStA-Veranst.</t>
  </si>
  <si>
    <t>538.12 bis 538.14</t>
  </si>
  <si>
    <t xml:space="preserve">durch </t>
  </si>
  <si>
    <t>Hopo</t>
  </si>
  <si>
    <t>550.12, 550.13 und 550.15</t>
  </si>
  <si>
    <t>Inklusion</t>
  </si>
  <si>
    <t>686.33, 686.34 und 686.36</t>
  </si>
  <si>
    <t>686.43, 686.44 und 686.46</t>
  </si>
  <si>
    <t>686.53, 686.54 und 686.56</t>
  </si>
  <si>
    <t>686.63, 686.64 und 686.66</t>
  </si>
  <si>
    <t>686.73, 686.74 und 686.76</t>
  </si>
  <si>
    <t>860.00 und 861.00</t>
  </si>
  <si>
    <t>Darlehen</t>
  </si>
  <si>
    <t>c.) Überschussverwendung</t>
  </si>
  <si>
    <t xml:space="preserve">Sollten Kosten aus den Online-Wahlen erst im HHJ 21-22 anfallen, sind die Überschusse </t>
  </si>
  <si>
    <t>zur Deckung dieser Kosten zu verwenden.</t>
  </si>
  <si>
    <t>Info: Durchlaufende Posten Bewirtung Seminarteilnehmer</t>
  </si>
  <si>
    <t>Einheit</t>
  </si>
  <si>
    <t>Saldo</t>
  </si>
  <si>
    <t>FSR KSW</t>
  </si>
  <si>
    <t>FSR WIWI</t>
  </si>
  <si>
    <t>FSR PSY</t>
  </si>
  <si>
    <t>FSR REWI</t>
  </si>
  <si>
    <t>FSR M+I</t>
  </si>
  <si>
    <t>AStA</t>
  </si>
  <si>
    <t>Gegenkonto</t>
  </si>
  <si>
    <t>130.0</t>
  </si>
  <si>
    <t>Alle</t>
  </si>
  <si>
    <t>Vorauszahlungen Bewirtungen</t>
  </si>
  <si>
    <t>Stellenplan 01.01.2021 bis 31.12.2021</t>
  </si>
  <si>
    <t>Tarifgruppe</t>
  </si>
  <si>
    <t>Stellenbeschreibung</t>
  </si>
  <si>
    <t>Stellenvolumen</t>
  </si>
  <si>
    <t>Wochenarbeitszeit in
Stunden</t>
  </si>
  <si>
    <t>E 9a</t>
  </si>
  <si>
    <t>Verwaltungsangestellte/r</t>
  </si>
  <si>
    <t>Vollzeitstelle, 39 h 50 min</t>
  </si>
  <si>
    <t>E 9b</t>
  </si>
  <si>
    <t>24 Wochenstunden</t>
  </si>
  <si>
    <t>E 10</t>
  </si>
  <si>
    <t>30 Wochenstunden</t>
  </si>
  <si>
    <t>Summe:</t>
  </si>
  <si>
    <t>Stellenplan ab 01.01.2022</t>
  </si>
  <si>
    <t>Soll zum 30.09.22</t>
  </si>
  <si>
    <t>Soll zum 30.09.2022</t>
  </si>
  <si>
    <t>18.08.18 HHA/
01.12.18 SP</t>
  </si>
  <si>
    <t>05.05.19 HHA/
SP 15.6.19</t>
  </si>
  <si>
    <t>2013/2014</t>
  </si>
  <si>
    <t>2014/2015</t>
  </si>
  <si>
    <t>2015/2016</t>
  </si>
  <si>
    <t>2016/2017</t>
  </si>
  <si>
    <t>2016 / 2017</t>
  </si>
  <si>
    <t>2017/2018</t>
  </si>
  <si>
    <t>SOLL -Nachtrag-</t>
  </si>
  <si>
    <t>Kassenabschluss</t>
  </si>
  <si>
    <t>125.1</t>
  </si>
  <si>
    <t>Einnahmen aus Veranstaltungen AStA</t>
  </si>
  <si>
    <t>129.1</t>
  </si>
  <si>
    <t>129.2</t>
  </si>
  <si>
    <t>129.3</t>
  </si>
  <si>
    <t>129.4</t>
  </si>
  <si>
    <t>129.5</t>
  </si>
  <si>
    <t>129.6</t>
  </si>
  <si>
    <t>162.0</t>
  </si>
  <si>
    <t>181.1</t>
  </si>
  <si>
    <t>Rückerstattung Personal BHS</t>
  </si>
  <si>
    <t>182.0</t>
  </si>
  <si>
    <t>341.0</t>
  </si>
  <si>
    <t>352.0</t>
  </si>
  <si>
    <t>353.0</t>
  </si>
  <si>
    <t>Entnahme aus der Sonderrücklage Wahlen</t>
  </si>
  <si>
    <t>360.0</t>
  </si>
  <si>
    <t>412.1</t>
  </si>
  <si>
    <t>Sachkostenpauschale AStA</t>
  </si>
  <si>
    <t>412.2</t>
  </si>
  <si>
    <t>412.3</t>
  </si>
  <si>
    <t>412.4</t>
  </si>
  <si>
    <t>Aufwandsentsch. AStA-Gäste+PG</t>
  </si>
  <si>
    <t>412.5</t>
  </si>
  <si>
    <t>Gehalt Büroangestellte</t>
  </si>
  <si>
    <t>Bezüge  AStA - Referenten</t>
  </si>
  <si>
    <t>Ausgaben für geringfügig Besch.</t>
  </si>
  <si>
    <t>428.0</t>
  </si>
  <si>
    <t>Klausurservice Personalkosten</t>
  </si>
  <si>
    <t>511.1</t>
  </si>
  <si>
    <t>Geschäftsbedarf</t>
  </si>
  <si>
    <t>511.2</t>
  </si>
  <si>
    <t>511.3</t>
  </si>
  <si>
    <t>Geräte, Ausstattung, Ausrüstung</t>
  </si>
  <si>
    <t>EDV-Arbeiten / externe Dienstl.</t>
  </si>
  <si>
    <t>511.7</t>
  </si>
  <si>
    <t>Klausurservice Sachkosten</t>
  </si>
  <si>
    <t>511.8</t>
  </si>
  <si>
    <t>Kleinreparaturen und Instandhaltung</t>
  </si>
  <si>
    <t>Ausgaben für Versicherungen</t>
  </si>
  <si>
    <t>526.1</t>
  </si>
  <si>
    <t>Rechtsstreitigkeiten, Beratungen</t>
  </si>
  <si>
    <t>526.2</t>
  </si>
  <si>
    <t>Ext. Dienstleistg.+Beratung Personal</t>
  </si>
  <si>
    <t>Reise- Raum- und Bewirtungskosten</t>
  </si>
  <si>
    <t>Kosten für Dienstreisen</t>
  </si>
  <si>
    <t xml:space="preserve">527.2 </t>
  </si>
  <si>
    <t>Reisekosten SP+ Ausschüsse + Sonstige</t>
  </si>
  <si>
    <t>Reisekosten SP und Ausschüsse</t>
  </si>
  <si>
    <t>Raumkosten SP und Ausschüsse</t>
  </si>
  <si>
    <t xml:space="preserve">527.3 </t>
  </si>
  <si>
    <t>Reisekosten AstA und Sonstige</t>
  </si>
  <si>
    <t>Reisekosten AStA</t>
  </si>
  <si>
    <t>Reisekosten AstA-Gäste+PG+Sonstige</t>
  </si>
  <si>
    <t>Reisekosten AStA-Gäste+PG</t>
  </si>
  <si>
    <t>Raumkosten AStA PGen</t>
  </si>
  <si>
    <t>Sonstige Reisekosten</t>
  </si>
  <si>
    <t>527.9</t>
  </si>
  <si>
    <t>Bewirtungskosten SP+AStA und allgemein</t>
  </si>
  <si>
    <t>Sprachrohr, andere Publikationen, Ö-Arbeit, Webseite</t>
  </si>
  <si>
    <t>Auslandsbeziehungen+zugehörige Reisekosten</t>
  </si>
  <si>
    <t>534.0</t>
  </si>
  <si>
    <t>Aufwandsentsch. für Wahlen</t>
  </si>
  <si>
    <t>Reisekosten für Wahlen</t>
  </si>
  <si>
    <t>535.3</t>
  </si>
  <si>
    <t>Honorare für Wahlen</t>
  </si>
  <si>
    <t>535.4</t>
  </si>
  <si>
    <t>Sonstige Kosten f. Wahlen</t>
  </si>
  <si>
    <t>WahlRohr+Versand</t>
  </si>
  <si>
    <t xml:space="preserve">Reisekosten  AStA Veranst. </t>
  </si>
  <si>
    <t xml:space="preserve">Honorare  AStA Veranst. </t>
  </si>
  <si>
    <t xml:space="preserve">Sonstige Kosten AStA Veranst. </t>
  </si>
  <si>
    <t>537.0</t>
  </si>
  <si>
    <t xml:space="preserve">Hochschulpol.Bildung+Veranst. </t>
  </si>
  <si>
    <t>539.0</t>
  </si>
  <si>
    <t>540.0</t>
  </si>
  <si>
    <t>546.0</t>
  </si>
  <si>
    <t>Vermischte Ausgaben</t>
  </si>
  <si>
    <t>Inklusion und Gleichstellung</t>
  </si>
  <si>
    <t>Aufwandsentsch. Inklusion und Gleichstellung</t>
  </si>
  <si>
    <t>Reisekosten Inklusion und Gleichstellung</t>
  </si>
  <si>
    <t>Honorare Inklusion und Gleichstellung</t>
  </si>
  <si>
    <t>Sonstige Kosten Inklusion und Gleichstellung</t>
  </si>
  <si>
    <t>Aufwandsentsch.Interessengruppen</t>
  </si>
  <si>
    <t>Reisekosten Interessengruppen</t>
  </si>
  <si>
    <t>Honorare Interessengruppen</t>
  </si>
  <si>
    <t>Sonstige Kosten Interessengruppen</t>
  </si>
  <si>
    <t>Zuweisung an FS, FSR-Konferenzen</t>
  </si>
  <si>
    <t>Aufwandsentschädigungen FSR+FSR-K.</t>
  </si>
  <si>
    <t>Reisekosten FSR+FSR-K.</t>
  </si>
  <si>
    <t>Honorare FSR+FSR-K.</t>
  </si>
  <si>
    <t>Sonstige Kosten FSR+FSR-K.</t>
  </si>
  <si>
    <t>Aufwandsentschädigung WiWi</t>
  </si>
  <si>
    <t>Reisekosten WiWi</t>
  </si>
  <si>
    <t>Honorare WiWi</t>
  </si>
  <si>
    <t>Sonstige Kosten WiWi</t>
  </si>
  <si>
    <t>Aufwandsentschädigung KSW</t>
  </si>
  <si>
    <t>Reisekosten KSW</t>
  </si>
  <si>
    <t>Honorare KSW</t>
  </si>
  <si>
    <t>Sonstige Kosten KSW</t>
  </si>
  <si>
    <t>Aufwandsentschädigung Psych</t>
  </si>
  <si>
    <t>Reisekosten Psych.</t>
  </si>
  <si>
    <t>Honorare Psych.</t>
  </si>
  <si>
    <t>Sonstige Kosten Psych.</t>
  </si>
  <si>
    <t>Aufwandsentschädigung ReWi</t>
  </si>
  <si>
    <t>Reisekosten ReWi</t>
  </si>
  <si>
    <t>Honorare ReWi</t>
  </si>
  <si>
    <t>Sonstige Kosten ReWi</t>
  </si>
  <si>
    <t>Aufwandsentschädigung METI</t>
  </si>
  <si>
    <t>Reisekosten METI</t>
  </si>
  <si>
    <t>Honorare METI</t>
  </si>
  <si>
    <t>Sonstige Kosten METI</t>
  </si>
  <si>
    <t>Aufw.-Entsch. Studienbegl.Veranst.</t>
  </si>
  <si>
    <t>Reisekosten Studienbegl.Veranst.</t>
  </si>
  <si>
    <t>Honorare Studienbegl.Veranst.</t>
  </si>
  <si>
    <t>Sonst.Kosten Studienbeg.Veranst.</t>
  </si>
  <si>
    <t>860.0</t>
  </si>
  <si>
    <t>861.0</t>
  </si>
  <si>
    <t>862.0</t>
  </si>
  <si>
    <t>910.0</t>
  </si>
  <si>
    <t>920.0</t>
  </si>
  <si>
    <r>
      <t xml:space="preserve">Zuführung </t>
    </r>
    <r>
      <rPr>
        <sz val="11"/>
        <color rgb="FFFF0000"/>
        <rFont val="Calibri"/>
        <family val="2"/>
        <scheme val="minor"/>
      </rPr>
      <t xml:space="preserve">Rücklage Wahlen </t>
    </r>
  </si>
  <si>
    <t>Rücklage Wahlen</t>
  </si>
  <si>
    <t>./. Rücklage für Wahlen
(Ansatz: 18 % Studierendenschaftsbeiträge)
abzgl. Rücklage Wahlen</t>
  </si>
  <si>
    <t>Kontenerklärungen</t>
  </si>
  <si>
    <t>Insbesondere in Publikationen</t>
  </si>
  <si>
    <t>Teilnahmebeiträge</t>
  </si>
  <si>
    <t>TN-Beiträge und Förderungen</t>
  </si>
  <si>
    <t>Auf Basis von 58.000 Beitragszahlern</t>
  </si>
  <si>
    <t>Auflösung</t>
  </si>
  <si>
    <t>gem. § 50 Abs. 2 der Satzung</t>
  </si>
  <si>
    <t>gem. § 44 der Satzung</t>
  </si>
  <si>
    <t>enthält feste AE gem. § 43 und variable AE gem. § 44 der Satzung</t>
  </si>
  <si>
    <t>Rundfunkbeiträge</t>
  </si>
  <si>
    <t>IT und IT-Miete</t>
  </si>
  <si>
    <t>Nichtlokale IT-Infrastruktur</t>
  </si>
  <si>
    <t>Fahrtkosten und Verpflegungspauschalen gem. §§ 45 bis 48 der Satzung</t>
  </si>
  <si>
    <t>Fahrtkost.+Verpfl. SP AT + Sonstige</t>
  </si>
  <si>
    <t>Wenig formalisierte Arbeitsteams gem. GO SP</t>
  </si>
  <si>
    <t>Gemäß Landesreisekostengesetz NRW</t>
  </si>
  <si>
    <t xml:space="preserve">Von der Hochschule nicht erstattete Reisekosten, bspw. Für Ersatzmitglieder </t>
  </si>
  <si>
    <t>Grundausstattung Büroküche und ggf. Festakte</t>
  </si>
  <si>
    <t>Einfache Bewirtung für Sitzungen</t>
  </si>
  <si>
    <t>Hohe Papierkosten</t>
  </si>
  <si>
    <t>Teilnahme EADTU</t>
  </si>
  <si>
    <t>Reisekosten Dozenten nach LRKG NRW gem. Rahmenbeschluss des Studierendenparlaments</t>
  </si>
  <si>
    <t>Im Titel enthalten sind im Wesentlichen die Mittel für die SimEP</t>
  </si>
  <si>
    <t>"Teiln." meint hier Seminarbetreuer:innen</t>
  </si>
  <si>
    <t>Insbesondere Lizenzkosten</t>
  </si>
  <si>
    <t>Raumkosten Seminare, Unterkunftskosten Dozenten, "Teiln." meint hier Seminarbetreuer:innen</t>
  </si>
  <si>
    <t xml:space="preserve">enthält feste AE gem. § 43 und variable AE gem. § 44 und ggf. AE nach § 17 Abs. 3 der Satzung </t>
  </si>
  <si>
    <t xml:space="preserve">Nicht: Seminarteilnehmer:innen. </t>
  </si>
  <si>
    <t>Mittel für sozial angemessene Kleinigkeiten ohne konkretisierten Personenbezug</t>
  </si>
  <si>
    <t>Raumkosten außerhalb des kostenfrei nutzbaren Raumes 299 in der BHS</t>
  </si>
  <si>
    <t>Zuschüsse RZ/StZ</t>
  </si>
  <si>
    <t>Seminare in Regional- und Studienzentren</t>
  </si>
  <si>
    <t>Besondere Veranstaltungen in Regional- und Studienzentren</t>
  </si>
  <si>
    <t>Ausgleichskonto für durchlaufende Posten Bewirtung Seminarteilnehmer:innen</t>
  </si>
  <si>
    <t>Ehemals "Sonderrücklage Wahlen", erledigt durch Abschaffung. Aufbau Schwankungsrücklage Wahlen</t>
  </si>
  <si>
    <t>Die vorausssichtliche globale Überdeckung aller Ausgabentitel beträgt 1%.</t>
  </si>
  <si>
    <t>Ausgleich des Cash-Flows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</si>
</sst>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€&quot;"/>
    <numFmt numFmtId="165" formatCode="_-* #,##0.00\ [$€-407]_-;\-* #,##0.00\ [$€-407]_-;_-* &quot;-&quot;??\ [$€-407]_-;_-@_-"/>
    <numFmt numFmtId="166" formatCode="#,##0.00&quot; € &quot;;&quot;-&quot;#,##0.00&quot; € &quot;;&quot; -&quot;#&quot; € &quot;;@&quot; &quot;"/>
    <numFmt numFmtId="167" formatCode="#,##0.00\ [$€-407];[Red]\-#,##0.00\ [$€-407]"/>
    <numFmt numFmtId="168" formatCode="#,##0.00&quot; € &quot;;\-#,##0.00&quot; € &quot;;&quot; -&quot;#&quot; € &quot;;@\ "/>
    <numFmt numFmtId="169" formatCode="#,##0.00&quot; €&quot;"/>
  </numFmts>
  <fonts count="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rgb="FFFFFF00"/>
      <name val="Calibri"/>
      <family val="2"/>
      <scheme val="minor"/>
    </font>
    <font>
      <sz val="14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charset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.5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30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30"/>
      <name val="Calibri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sz val="11"/>
      <color indexed="47"/>
      <name val="Calibri"/>
      <family val="2"/>
    </font>
    <font>
      <b/>
      <i/>
      <sz val="11"/>
      <color indexed="8"/>
      <name val="Calibri"/>
      <family val="2"/>
    </font>
    <font>
      <sz val="11"/>
      <color indexed="30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name val="Calibri"/>
      <family val="2"/>
    </font>
    <font>
      <sz val="10"/>
      <color indexed="9"/>
      <name val="Calibri"/>
      <family val="2"/>
    </font>
    <font>
      <u/>
      <sz val="10"/>
      <color indexed="8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0"/>
        <bgColor indexed="11"/>
      </patternFill>
    </fill>
    <fill>
      <patternFill patternType="solid">
        <fgColor indexed="10"/>
        <bgColor indexed="60"/>
      </patternFill>
    </fill>
    <fill>
      <patternFill patternType="solid">
        <fgColor indexed="29"/>
        <bgColor indexed="45"/>
      </patternFill>
    </fill>
    <fill>
      <patternFill patternType="solid">
        <fgColor indexed="57"/>
        <bgColor indexed="21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0" fontId="9" fillId="0" borderId="0"/>
    <xf numFmtId="166" fontId="14" fillId="0" borderId="0" applyBorder="0" applyProtection="0"/>
    <xf numFmtId="0" fontId="5" fillId="0" borderId="0" applyBorder="0" applyProtection="0"/>
    <xf numFmtId="168" fontId="5" fillId="0" borderId="0" applyBorder="0" applyProtection="0"/>
    <xf numFmtId="0" fontId="5" fillId="0" borderId="0" applyBorder="0" applyProtection="0"/>
  </cellStyleXfs>
  <cellXfs count="40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0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4" applyFont="1" applyBorder="1" applyProtection="1"/>
    <xf numFmtId="0" fontId="22" fillId="0" borderId="0" xfId="4" applyFont="1" applyBorder="1" applyProtection="1"/>
    <xf numFmtId="0" fontId="21" fillId="0" borderId="0" xfId="6" applyFont="1" applyBorder="1" applyProtection="1"/>
    <xf numFmtId="0" fontId="5" fillId="0" borderId="0" xfId="4" applyBorder="1" applyProtection="1"/>
    <xf numFmtId="1" fontId="21" fillId="0" borderId="0" xfId="4" applyNumberFormat="1" applyFont="1" applyBorder="1" applyProtection="1"/>
    <xf numFmtId="0" fontId="23" fillId="0" borderId="0" xfId="4" applyFont="1" applyBorder="1" applyProtection="1"/>
    <xf numFmtId="1" fontId="24" fillId="0" borderId="0" xfId="4" applyNumberFormat="1" applyFont="1" applyBorder="1" applyProtection="1"/>
    <xf numFmtId="0" fontId="24" fillId="0" borderId="0" xfId="4" applyFont="1" applyBorder="1" applyProtection="1"/>
    <xf numFmtId="1" fontId="21" fillId="0" borderId="0" xfId="6" applyNumberFormat="1" applyFont="1" applyBorder="1" applyProtection="1"/>
    <xf numFmtId="1" fontId="25" fillId="0" borderId="0" xfId="6" applyNumberFormat="1" applyFont="1" applyBorder="1" applyProtection="1"/>
    <xf numFmtId="0" fontId="25" fillId="0" borderId="0" xfId="6" applyFont="1" applyBorder="1" applyProtection="1"/>
    <xf numFmtId="0" fontId="24" fillId="0" borderId="0" xfId="6" applyFont="1" applyBorder="1" applyProtection="1"/>
    <xf numFmtId="0" fontId="11" fillId="0" borderId="0" xfId="6" applyFont="1" applyBorder="1" applyProtection="1"/>
    <xf numFmtId="0" fontId="5" fillId="0" borderId="0" xfId="6" applyBorder="1" applyProtection="1"/>
    <xf numFmtId="0" fontId="26" fillId="0" borderId="0" xfId="0" applyFont="1"/>
    <xf numFmtId="0" fontId="27" fillId="0" borderId="0" xfId="0" applyFont="1"/>
    <xf numFmtId="3" fontId="0" fillId="0" borderId="0" xfId="0" applyNumberFormat="1" applyAlignment="1">
      <alignment horizontal="left"/>
    </xf>
    <xf numFmtId="0" fontId="28" fillId="0" borderId="0" xfId="0" applyFont="1" applyAlignment="1">
      <alignment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vertical="center" wrapText="1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22" xfId="0" applyFont="1" applyBorder="1" applyAlignment="1">
      <alignment vertical="center" wrapText="1"/>
    </xf>
    <xf numFmtId="0" fontId="29" fillId="0" borderId="10" xfId="0" applyFont="1" applyBorder="1" applyAlignment="1">
      <alignment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5" fillId="0" borderId="30" xfId="1" applyBorder="1" applyAlignment="1">
      <alignment vertical="center"/>
    </xf>
    <xf numFmtId="0" fontId="5" fillId="0" borderId="31" xfId="1" applyBorder="1" applyAlignment="1">
      <alignment vertical="center"/>
    </xf>
    <xf numFmtId="0" fontId="31" fillId="0" borderId="31" xfId="1" applyFont="1" applyBorder="1" applyAlignment="1">
      <alignment horizontal="center" vertical="center"/>
    </xf>
    <xf numFmtId="0" fontId="31" fillId="0" borderId="32" xfId="1" applyFont="1" applyBorder="1" applyAlignment="1">
      <alignment horizontal="center" vertical="center"/>
    </xf>
    <xf numFmtId="0" fontId="32" fillId="0" borderId="32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 vertical="center"/>
    </xf>
    <xf numFmtId="0" fontId="34" fillId="2" borderId="32" xfId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5" fillId="0" borderId="33" xfId="1" applyBorder="1" applyAlignment="1">
      <alignment vertical="center"/>
    </xf>
    <xf numFmtId="0" fontId="5" fillId="0" borderId="34" xfId="1" applyBorder="1" applyAlignment="1">
      <alignment vertical="center"/>
    </xf>
    <xf numFmtId="0" fontId="31" fillId="0" borderId="34" xfId="1" applyFont="1" applyBorder="1" applyAlignment="1">
      <alignment horizontal="center" vertical="center"/>
    </xf>
    <xf numFmtId="0" fontId="31" fillId="0" borderId="35" xfId="1" applyFont="1" applyBorder="1" applyAlignment="1">
      <alignment horizontal="center" vertical="center"/>
    </xf>
    <xf numFmtId="0" fontId="32" fillId="0" borderId="35" xfId="1" applyFont="1" applyBorder="1" applyAlignment="1">
      <alignment horizontal="center" vertical="center"/>
    </xf>
    <xf numFmtId="0" fontId="33" fillId="0" borderId="35" xfId="1" applyFont="1" applyBorder="1" applyAlignment="1">
      <alignment horizontal="center" vertical="center"/>
    </xf>
    <xf numFmtId="0" fontId="34" fillId="2" borderId="35" xfId="1" applyFont="1" applyFill="1" applyBorder="1" applyAlignment="1">
      <alignment horizontal="center" vertical="center"/>
    </xf>
    <xf numFmtId="0" fontId="34" fillId="0" borderId="36" xfId="1" applyFont="1" applyBorder="1" applyAlignment="1">
      <alignment vertical="center"/>
    </xf>
    <xf numFmtId="0" fontId="34" fillId="0" borderId="37" xfId="1" applyFont="1" applyBorder="1" applyAlignment="1">
      <alignment vertical="center"/>
    </xf>
    <xf numFmtId="14" fontId="31" fillId="0" borderId="37" xfId="1" applyNumberFormat="1" applyFont="1" applyBorder="1" applyAlignment="1">
      <alignment horizontal="center" vertical="center"/>
    </xf>
    <xf numFmtId="0" fontId="35" fillId="0" borderId="23" xfId="1" applyFont="1" applyBorder="1" applyAlignment="1">
      <alignment horizontal="center" vertical="center"/>
    </xf>
    <xf numFmtId="14" fontId="32" fillId="0" borderId="23" xfId="1" applyNumberFormat="1" applyFont="1" applyBorder="1" applyAlignment="1">
      <alignment horizontal="center" vertical="center"/>
    </xf>
    <xf numFmtId="14" fontId="33" fillId="0" borderId="23" xfId="1" applyNumberFormat="1" applyFont="1" applyBorder="1" applyAlignment="1">
      <alignment horizontal="center" vertical="center"/>
    </xf>
    <xf numFmtId="14" fontId="34" fillId="2" borderId="23" xfId="1" applyNumberFormat="1" applyFont="1" applyFill="1" applyBorder="1" applyAlignment="1">
      <alignment horizontal="center" vertical="center"/>
    </xf>
    <xf numFmtId="0" fontId="36" fillId="3" borderId="10" xfId="1" applyFont="1" applyFill="1" applyBorder="1" applyAlignment="1">
      <alignment vertical="center"/>
    </xf>
    <xf numFmtId="0" fontId="19" fillId="3" borderId="10" xfId="1" applyFont="1" applyFill="1" applyBorder="1" applyAlignment="1">
      <alignment vertical="center"/>
    </xf>
    <xf numFmtId="169" fontId="19" fillId="3" borderId="10" xfId="1" applyNumberFormat="1" applyFont="1" applyFill="1" applyBorder="1" applyAlignment="1">
      <alignment horizontal="center" vertical="center" wrapText="1"/>
    </xf>
    <xf numFmtId="169" fontId="37" fillId="3" borderId="10" xfId="1" applyNumberFormat="1" applyFont="1" applyFill="1" applyBorder="1" applyAlignment="1">
      <alignment horizontal="center" vertical="center" wrapText="1"/>
    </xf>
    <xf numFmtId="169" fontId="33" fillId="3" borderId="10" xfId="1" applyNumberFormat="1" applyFont="1" applyFill="1" applyBorder="1" applyAlignment="1">
      <alignment horizontal="center" vertical="center" wrapText="1"/>
    </xf>
    <xf numFmtId="169" fontId="38" fillId="3" borderId="10" xfId="1" applyNumberFormat="1" applyFont="1" applyFill="1" applyBorder="1" applyAlignment="1">
      <alignment horizontal="center" vertical="center" wrapText="1"/>
    </xf>
    <xf numFmtId="0" fontId="34" fillId="0" borderId="0" xfId="1" applyFont="1" applyAlignment="1">
      <alignment vertical="center"/>
    </xf>
    <xf numFmtId="0" fontId="5" fillId="0" borderId="10" xfId="1" applyBorder="1" applyAlignment="1">
      <alignment vertical="center"/>
    </xf>
    <xf numFmtId="169" fontId="5" fillId="0" borderId="10" xfId="1" applyNumberFormat="1" applyBorder="1" applyAlignment="1">
      <alignment vertical="center"/>
    </xf>
    <xf numFmtId="169" fontId="25" fillId="0" borderId="10" xfId="1" applyNumberFormat="1" applyFont="1" applyBorder="1" applyAlignment="1">
      <alignment vertical="center"/>
    </xf>
    <xf numFmtId="169" fontId="39" fillId="0" borderId="10" xfId="1" applyNumberFormat="1" applyFont="1" applyBorder="1" applyAlignment="1">
      <alignment vertical="center"/>
    </xf>
    <xf numFmtId="169" fontId="40" fillId="0" borderId="10" xfId="1" applyNumberFormat="1" applyFont="1" applyBorder="1" applyAlignment="1">
      <alignment vertical="center"/>
    </xf>
    <xf numFmtId="0" fontId="5" fillId="3" borderId="21" xfId="1" applyFill="1" applyBorder="1" applyAlignment="1">
      <alignment vertical="center"/>
    </xf>
    <xf numFmtId="0" fontId="36" fillId="3" borderId="11" xfId="1" applyFont="1" applyFill="1" applyBorder="1" applyAlignment="1">
      <alignment vertical="center"/>
    </xf>
    <xf numFmtId="169" fontId="34" fillId="3" borderId="10" xfId="1" applyNumberFormat="1" applyFont="1" applyFill="1" applyBorder="1" applyAlignment="1">
      <alignment vertical="center"/>
    </xf>
    <xf numFmtId="169" fontId="34" fillId="3" borderId="12" xfId="1" applyNumberFormat="1" applyFont="1" applyFill="1" applyBorder="1" applyAlignment="1">
      <alignment vertical="center"/>
    </xf>
    <xf numFmtId="169" fontId="25" fillId="3" borderId="12" xfId="1" applyNumberFormat="1" applyFont="1" applyFill="1" applyBorder="1" applyAlignment="1">
      <alignment vertical="center"/>
    </xf>
    <xf numFmtId="169" fontId="41" fillId="3" borderId="10" xfId="1" applyNumberFormat="1" applyFont="1" applyFill="1" applyBorder="1" applyAlignment="1">
      <alignment vertical="center"/>
    </xf>
    <xf numFmtId="167" fontId="25" fillId="0" borderId="10" xfId="1" applyNumberFormat="1" applyFont="1" applyBorder="1" applyAlignment="1">
      <alignment vertical="center"/>
    </xf>
    <xf numFmtId="0" fontId="36" fillId="3" borderId="12" xfId="1" applyFont="1" applyFill="1" applyBorder="1" applyAlignment="1">
      <alignment vertical="center"/>
    </xf>
    <xf numFmtId="169" fontId="25" fillId="3" borderId="10" xfId="1" applyNumberFormat="1" applyFont="1" applyFill="1" applyBorder="1" applyAlignment="1">
      <alignment vertical="center"/>
    </xf>
    <xf numFmtId="0" fontId="5" fillId="0" borderId="21" xfId="1" applyBorder="1" applyAlignment="1">
      <alignment vertical="center"/>
    </xf>
    <xf numFmtId="0" fontId="5" fillId="0" borderId="11" xfId="1" applyBorder="1" applyAlignment="1">
      <alignment vertical="center"/>
    </xf>
    <xf numFmtId="169" fontId="34" fillId="3" borderId="23" xfId="1" applyNumberFormat="1" applyFont="1" applyFill="1" applyBorder="1" applyAlignment="1">
      <alignment vertical="center"/>
    </xf>
    <xf numFmtId="169" fontId="25" fillId="3" borderId="23" xfId="1" applyNumberFormat="1" applyFont="1" applyFill="1" applyBorder="1" applyAlignment="1">
      <alignment vertical="center"/>
    </xf>
    <xf numFmtId="169" fontId="41" fillId="3" borderId="23" xfId="1" applyNumberFormat="1" applyFont="1" applyFill="1" applyBorder="1" applyAlignment="1">
      <alignment vertical="center"/>
    </xf>
    <xf numFmtId="0" fontId="36" fillId="4" borderId="21" xfId="1" applyFont="1" applyFill="1" applyBorder="1" applyAlignment="1">
      <alignment vertical="center"/>
    </xf>
    <xf numFmtId="0" fontId="5" fillId="4" borderId="11" xfId="1" applyFill="1" applyBorder="1" applyAlignment="1">
      <alignment vertical="center"/>
    </xf>
    <xf numFmtId="0" fontId="5" fillId="4" borderId="10" xfId="1" applyFill="1" applyBorder="1" applyAlignment="1">
      <alignment vertical="center"/>
    </xf>
    <xf numFmtId="169" fontId="5" fillId="4" borderId="10" xfId="1" applyNumberFormat="1" applyFill="1" applyBorder="1" applyAlignment="1">
      <alignment vertical="center"/>
    </xf>
    <xf numFmtId="169" fontId="42" fillId="4" borderId="10" xfId="1" applyNumberFormat="1" applyFont="1" applyFill="1" applyBorder="1" applyAlignment="1">
      <alignment vertical="center"/>
    </xf>
    <xf numFmtId="169" fontId="33" fillId="4" borderId="10" xfId="1" applyNumberFormat="1" applyFont="1" applyFill="1" applyBorder="1" applyAlignment="1">
      <alignment vertical="center"/>
    </xf>
    <xf numFmtId="169" fontId="39" fillId="4" borderId="12" xfId="1" applyNumberFormat="1" applyFont="1" applyFill="1" applyBorder="1" applyAlignment="1">
      <alignment vertical="center"/>
    </xf>
    <xf numFmtId="0" fontId="18" fillId="0" borderId="10" xfId="1" applyFont="1" applyBorder="1" applyAlignment="1">
      <alignment vertical="center"/>
    </xf>
    <xf numFmtId="169" fontId="18" fillId="0" borderId="10" xfId="1" applyNumberFormat="1" applyFont="1" applyBorder="1" applyAlignment="1">
      <alignment vertical="center"/>
    </xf>
    <xf numFmtId="169" fontId="43" fillId="0" borderId="10" xfId="1" applyNumberFormat="1" applyFont="1" applyBorder="1" applyAlignment="1">
      <alignment vertical="center"/>
    </xf>
    <xf numFmtId="169" fontId="44" fillId="0" borderId="10" xfId="1" applyNumberFormat="1" applyFont="1" applyBorder="1" applyAlignment="1">
      <alignment vertical="center"/>
    </xf>
    <xf numFmtId="0" fontId="5" fillId="4" borderId="0" xfId="1" applyFill="1" applyAlignment="1">
      <alignment vertical="center"/>
    </xf>
    <xf numFmtId="0" fontId="36" fillId="4" borderId="0" xfId="1" applyFont="1" applyFill="1" applyAlignment="1">
      <alignment vertical="center"/>
    </xf>
    <xf numFmtId="169" fontId="19" fillId="4" borderId="10" xfId="1" applyNumberFormat="1" applyFont="1" applyFill="1" applyBorder="1" applyAlignment="1">
      <alignment vertical="center"/>
    </xf>
    <xf numFmtId="169" fontId="43" fillId="4" borderId="10" xfId="1" applyNumberFormat="1" applyFont="1" applyFill="1" applyBorder="1" applyAlignment="1">
      <alignment vertical="center"/>
    </xf>
    <xf numFmtId="169" fontId="38" fillId="4" borderId="10" xfId="1" applyNumberFormat="1" applyFont="1" applyFill="1" applyBorder="1" applyAlignment="1">
      <alignment vertical="center"/>
    </xf>
    <xf numFmtId="0" fontId="5" fillId="5" borderId="10" xfId="1" applyFill="1" applyBorder="1" applyAlignment="1">
      <alignment vertical="center"/>
    </xf>
    <xf numFmtId="169" fontId="18" fillId="5" borderId="10" xfId="1" applyNumberFormat="1" applyFont="1" applyFill="1" applyBorder="1" applyAlignment="1">
      <alignment vertical="center"/>
    </xf>
    <xf numFmtId="169" fontId="43" fillId="5" borderId="10" xfId="1" applyNumberFormat="1" applyFont="1" applyFill="1" applyBorder="1" applyAlignment="1">
      <alignment vertical="center"/>
    </xf>
    <xf numFmtId="169" fontId="44" fillId="5" borderId="10" xfId="1" applyNumberFormat="1" applyFont="1" applyFill="1" applyBorder="1" applyAlignment="1">
      <alignment vertical="center"/>
    </xf>
    <xf numFmtId="169" fontId="5" fillId="5" borderId="10" xfId="1" applyNumberFormat="1" applyFill="1" applyBorder="1" applyAlignment="1">
      <alignment vertical="center"/>
    </xf>
    <xf numFmtId="0" fontId="18" fillId="5" borderId="10" xfId="1" applyFont="1" applyFill="1" applyBorder="1" applyAlignment="1">
      <alignment vertical="center"/>
    </xf>
    <xf numFmtId="169" fontId="34" fillId="0" borderId="33" xfId="1" applyNumberFormat="1" applyFont="1" applyBorder="1" applyAlignment="1">
      <alignment vertical="center"/>
    </xf>
    <xf numFmtId="0" fontId="34" fillId="0" borderId="21" xfId="1" applyFont="1" applyBorder="1" applyAlignment="1">
      <alignment vertical="center"/>
    </xf>
    <xf numFmtId="169" fontId="18" fillId="0" borderId="12" xfId="1" applyNumberFormat="1" applyFont="1" applyBorder="1" applyAlignment="1">
      <alignment vertical="center"/>
    </xf>
    <xf numFmtId="169" fontId="43" fillId="0" borderId="12" xfId="1" applyNumberFormat="1" applyFont="1" applyBorder="1" applyAlignment="1">
      <alignment vertical="center"/>
    </xf>
    <xf numFmtId="169" fontId="41" fillId="0" borderId="12" xfId="1" applyNumberFormat="1" applyFont="1" applyBorder="1" applyAlignment="1">
      <alignment vertical="center"/>
    </xf>
    <xf numFmtId="0" fontId="5" fillId="4" borderId="21" xfId="1" applyFill="1" applyBorder="1" applyAlignment="1">
      <alignment vertical="center"/>
    </xf>
    <xf numFmtId="0" fontId="36" fillId="4" borderId="11" xfId="1" applyFont="1" applyFill="1" applyBorder="1" applyAlignment="1">
      <alignment vertical="center"/>
    </xf>
    <xf numFmtId="169" fontId="19" fillId="4" borderId="12" xfId="1" applyNumberFormat="1" applyFont="1" applyFill="1" applyBorder="1" applyAlignment="1">
      <alignment vertical="center"/>
    </xf>
    <xf numFmtId="169" fontId="43" fillId="4" borderId="12" xfId="1" applyNumberFormat="1" applyFont="1" applyFill="1" applyBorder="1" applyAlignment="1">
      <alignment vertical="center"/>
    </xf>
    <xf numFmtId="169" fontId="38" fillId="4" borderId="12" xfId="1" applyNumberFormat="1" applyFont="1" applyFill="1" applyBorder="1" applyAlignment="1">
      <alignment vertical="center"/>
    </xf>
    <xf numFmtId="169" fontId="19" fillId="0" borderId="33" xfId="1" applyNumberFormat="1" applyFont="1" applyBorder="1" applyAlignment="1">
      <alignment vertical="center"/>
    </xf>
    <xf numFmtId="10" fontId="5" fillId="0" borderId="0" xfId="1" applyNumberFormat="1" applyAlignment="1">
      <alignment vertical="center"/>
    </xf>
    <xf numFmtId="167" fontId="5" fillId="0" borderId="0" xfId="1" applyNumberFormat="1" applyAlignment="1">
      <alignment vertical="center"/>
    </xf>
    <xf numFmtId="0" fontId="34" fillId="0" borderId="10" xfId="1" applyFont="1" applyBorder="1" applyAlignment="1">
      <alignment vertical="center"/>
    </xf>
    <xf numFmtId="169" fontId="41" fillId="0" borderId="10" xfId="1" applyNumberFormat="1" applyFont="1" applyBorder="1" applyAlignment="1">
      <alignment vertical="center"/>
    </xf>
    <xf numFmtId="169" fontId="18" fillId="4" borderId="10" xfId="1" applyNumberFormat="1" applyFont="1" applyFill="1" applyBorder="1" applyAlignment="1">
      <alignment vertical="center"/>
    </xf>
    <xf numFmtId="169" fontId="18" fillId="4" borderId="12" xfId="1" applyNumberFormat="1" applyFont="1" applyFill="1" applyBorder="1" applyAlignment="1">
      <alignment vertical="center"/>
    </xf>
    <xf numFmtId="169" fontId="44" fillId="4" borderId="12" xfId="1" applyNumberFormat="1" applyFont="1" applyFill="1" applyBorder="1" applyAlignment="1">
      <alignment vertical="center"/>
    </xf>
    <xf numFmtId="0" fontId="5" fillId="6" borderId="21" xfId="1" applyFill="1" applyBorder="1" applyAlignment="1">
      <alignment vertical="center"/>
    </xf>
    <xf numFmtId="0" fontId="36" fillId="6" borderId="11" xfId="1" applyFont="1" applyFill="1" applyBorder="1" applyAlignment="1">
      <alignment vertical="center"/>
    </xf>
    <xf numFmtId="169" fontId="19" fillId="6" borderId="10" xfId="1" applyNumberFormat="1" applyFont="1" applyFill="1" applyBorder="1" applyAlignment="1">
      <alignment vertical="center"/>
    </xf>
    <xf numFmtId="169" fontId="19" fillId="6" borderId="12" xfId="1" applyNumberFormat="1" applyFont="1" applyFill="1" applyBorder="1" applyAlignment="1">
      <alignment vertical="center"/>
    </xf>
    <xf numFmtId="169" fontId="43" fillId="6" borderId="12" xfId="1" applyNumberFormat="1" applyFont="1" applyFill="1" applyBorder="1" applyAlignment="1">
      <alignment vertical="center"/>
    </xf>
    <xf numFmtId="169" fontId="38" fillId="6" borderId="12" xfId="1" applyNumberFormat="1" applyFont="1" applyFill="1" applyBorder="1" applyAlignment="1">
      <alignment vertical="center"/>
    </xf>
    <xf numFmtId="0" fontId="5" fillId="2" borderId="21" xfId="1" applyFill="1" applyBorder="1" applyAlignment="1">
      <alignment vertical="center"/>
    </xf>
    <xf numFmtId="0" fontId="34" fillId="2" borderId="11" xfId="1" applyFont="1" applyFill="1" applyBorder="1" applyAlignment="1">
      <alignment vertical="center"/>
    </xf>
    <xf numFmtId="169" fontId="19" fillId="2" borderId="10" xfId="1" applyNumberFormat="1" applyFont="1" applyFill="1" applyBorder="1" applyAlignment="1">
      <alignment vertical="center"/>
    </xf>
    <xf numFmtId="169" fontId="43" fillId="2" borderId="10" xfId="1" applyNumberFormat="1" applyFont="1" applyFill="1" applyBorder="1" applyAlignment="1">
      <alignment vertical="center"/>
    </xf>
    <xf numFmtId="169" fontId="38" fillId="2" borderId="10" xfId="1" applyNumberFormat="1" applyFont="1" applyFill="1" applyBorder="1" applyAlignment="1">
      <alignment vertical="center"/>
    </xf>
    <xf numFmtId="169" fontId="5" fillId="0" borderId="0" xfId="1" applyNumberFormat="1" applyAlignment="1">
      <alignment vertical="center"/>
    </xf>
    <xf numFmtId="169" fontId="25" fillId="0" borderId="0" xfId="1" applyNumberFormat="1" applyFont="1" applyAlignment="1">
      <alignment vertical="center"/>
    </xf>
    <xf numFmtId="0" fontId="25" fillId="0" borderId="0" xfId="1" applyFont="1" applyAlignment="1">
      <alignment vertical="center"/>
    </xf>
    <xf numFmtId="14" fontId="19" fillId="0" borderId="0" xfId="0" applyNumberFormat="1" applyFont="1" applyAlignment="1">
      <alignment vertical="center"/>
    </xf>
    <xf numFmtId="169" fontId="18" fillId="0" borderId="0" xfId="0" applyNumberFormat="1" applyFont="1" applyAlignment="1">
      <alignment vertical="center"/>
    </xf>
    <xf numFmtId="169" fontId="5" fillId="0" borderId="0" xfId="1" applyNumberFormat="1" applyAlignment="1">
      <alignment horizontal="right" vertical="center"/>
    </xf>
    <xf numFmtId="169" fontId="34" fillId="0" borderId="0" xfId="1" applyNumberFormat="1" applyFont="1" applyAlignment="1">
      <alignment vertical="center"/>
    </xf>
    <xf numFmtId="169" fontId="19" fillId="0" borderId="0" xfId="0" applyNumberFormat="1" applyFont="1" applyAlignment="1">
      <alignment vertical="center"/>
    </xf>
    <xf numFmtId="169" fontId="34" fillId="2" borderId="0" xfId="1" applyNumberFormat="1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164" fontId="47" fillId="0" borderId="0" xfId="0" applyNumberFormat="1" applyFont="1" applyAlignment="1">
      <alignment vertical="center"/>
    </xf>
    <xf numFmtId="14" fontId="47" fillId="0" borderId="0" xfId="0" applyNumberFormat="1" applyFont="1" applyAlignment="1" applyProtection="1">
      <alignment vertical="center"/>
      <protection locked="0"/>
    </xf>
    <xf numFmtId="164" fontId="47" fillId="0" borderId="0" xfId="0" applyNumberFormat="1" applyFont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4" applyFont="1" applyBorder="1" applyAlignment="1" applyProtection="1">
      <alignment horizontal="left" vertical="center"/>
    </xf>
    <xf numFmtId="0" fontId="50" fillId="0" borderId="0" xfId="0" applyFont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0" fillId="0" borderId="0" xfId="0" quotePrefix="1" applyFont="1" applyBorder="1" applyAlignment="1">
      <alignment horizontal="right" vertical="center"/>
    </xf>
    <xf numFmtId="0" fontId="45" fillId="0" borderId="1" xfId="0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4" fontId="47" fillId="0" borderId="0" xfId="0" applyNumberFormat="1" applyFont="1" applyFill="1" applyAlignment="1" applyProtection="1">
      <alignment vertical="center"/>
      <protection locked="0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164" fontId="45" fillId="0" borderId="1" xfId="0" applyNumberFormat="1" applyFont="1" applyFill="1" applyBorder="1" applyAlignment="1">
      <alignment vertical="center"/>
    </xf>
    <xf numFmtId="164" fontId="1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vertical="center"/>
    </xf>
    <xf numFmtId="0" fontId="45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14" fontId="46" fillId="0" borderId="44" xfId="0" applyNumberFormat="1" applyFont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/>
    </xf>
    <xf numFmtId="164" fontId="4" fillId="0" borderId="42" xfId="0" applyNumberFormat="1" applyFont="1" applyFill="1" applyBorder="1" applyAlignment="1">
      <alignment horizontal="right" vertical="center" wrapText="1"/>
    </xf>
    <xf numFmtId="0" fontId="0" fillId="0" borderId="41" xfId="0" applyFont="1" applyFill="1" applyBorder="1" applyAlignment="1">
      <alignment vertical="center"/>
    </xf>
    <xf numFmtId="164" fontId="4" fillId="0" borderId="42" xfId="0" applyNumberFormat="1" applyFont="1" applyFill="1" applyBorder="1" applyAlignment="1">
      <alignment horizontal="right" vertical="center"/>
    </xf>
    <xf numFmtId="164" fontId="4" fillId="0" borderId="42" xfId="0" applyNumberFormat="1" applyFont="1" applyFill="1" applyBorder="1" applyAlignment="1">
      <alignment vertical="center"/>
    </xf>
    <xf numFmtId="164" fontId="45" fillId="0" borderId="42" xfId="0" applyNumberFormat="1" applyFont="1" applyFill="1" applyBorder="1" applyAlignment="1">
      <alignment vertical="center"/>
    </xf>
    <xf numFmtId="164" fontId="16" fillId="0" borderId="42" xfId="0" applyNumberFormat="1" applyFont="1" applyFill="1" applyBorder="1" applyAlignment="1">
      <alignment vertical="center"/>
    </xf>
    <xf numFmtId="0" fontId="9" fillId="0" borderId="41" xfId="2" applyFont="1" applyFill="1" applyBorder="1" applyAlignment="1">
      <alignment vertical="center"/>
    </xf>
    <xf numFmtId="0" fontId="4" fillId="0" borderId="41" xfId="0" quotePrefix="1" applyFont="1" applyFill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47" xfId="0" applyNumberFormat="1" applyFont="1" applyBorder="1" applyAlignment="1">
      <alignment vertical="center"/>
    </xf>
    <xf numFmtId="0" fontId="0" fillId="0" borderId="5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52" xfId="0" applyNumberFormat="1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4" fontId="46" fillId="0" borderId="54" xfId="0" applyNumberFormat="1" applyFont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9" fillId="0" borderId="42" xfId="2" applyFont="1" applyFill="1" applyBorder="1" applyAlignment="1">
      <alignment vertical="center"/>
    </xf>
    <xf numFmtId="0" fontId="13" fillId="0" borderId="42" xfId="2" applyFont="1" applyFill="1" applyBorder="1" applyAlignment="1">
      <alignment vertical="center"/>
    </xf>
    <xf numFmtId="0" fontId="7" fillId="0" borderId="42" xfId="0" applyFont="1" applyFill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horizontal="right" vertical="center"/>
    </xf>
    <xf numFmtId="164" fontId="45" fillId="0" borderId="9" xfId="0" applyNumberFormat="1" applyFont="1" applyFill="1" applyBorder="1" applyAlignment="1">
      <alignment vertical="center"/>
    </xf>
    <xf numFmtId="164" fontId="16" fillId="0" borderId="9" xfId="0" applyNumberFormat="1" applyFont="1" applyFill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45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4" fontId="46" fillId="0" borderId="43" xfId="0" applyNumberFormat="1" applyFont="1" applyBorder="1" applyAlignment="1">
      <alignment horizontal="center" vertical="center" wrapText="1"/>
    </xf>
    <xf numFmtId="14" fontId="45" fillId="0" borderId="45" xfId="0" applyNumberFormat="1" applyFont="1" applyBorder="1" applyAlignment="1">
      <alignment horizontal="center" vertical="center"/>
    </xf>
    <xf numFmtId="164" fontId="4" fillId="0" borderId="41" xfId="0" applyNumberFormat="1" applyFont="1" applyFill="1" applyBorder="1" applyAlignment="1">
      <alignment vertical="center"/>
    </xf>
    <xf numFmtId="164" fontId="4" fillId="0" borderId="46" xfId="0" applyNumberFormat="1" applyFont="1" applyBorder="1" applyAlignment="1">
      <alignment vertical="center"/>
    </xf>
    <xf numFmtId="164" fontId="4" fillId="0" borderId="51" xfId="0" applyNumberFormat="1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4" fontId="45" fillId="0" borderId="57" xfId="0" applyNumberFormat="1" applyFont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164" fontId="16" fillId="0" borderId="6" xfId="0" applyNumberFormat="1" applyFont="1" applyFill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14" fontId="46" fillId="0" borderId="61" xfId="0" applyNumberFormat="1" applyFont="1" applyBorder="1" applyAlignment="1">
      <alignment horizontal="center" vertical="center" wrapText="1"/>
    </xf>
    <xf numFmtId="164" fontId="4" fillId="0" borderId="60" xfId="0" applyNumberFormat="1" applyFont="1" applyFill="1" applyBorder="1" applyAlignment="1">
      <alignment horizontal="right" vertical="center" wrapText="1"/>
    </xf>
    <xf numFmtId="164" fontId="4" fillId="0" borderId="60" xfId="0" applyNumberFormat="1" applyFont="1" applyFill="1" applyBorder="1" applyAlignment="1">
      <alignment horizontal="right" vertical="center"/>
    </xf>
    <xf numFmtId="164" fontId="4" fillId="0" borderId="60" xfId="0" applyNumberFormat="1" applyFont="1" applyFill="1" applyBorder="1" applyAlignment="1">
      <alignment vertical="center"/>
    </xf>
    <xf numFmtId="164" fontId="45" fillId="0" borderId="60" xfId="0" applyNumberFormat="1" applyFont="1" applyFill="1" applyBorder="1" applyAlignment="1">
      <alignment vertical="center"/>
    </xf>
    <xf numFmtId="164" fontId="16" fillId="0" borderId="60" xfId="0" applyNumberFormat="1" applyFont="1" applyFill="1" applyBorder="1" applyAlignment="1">
      <alignment vertical="center"/>
    </xf>
    <xf numFmtId="164" fontId="4" fillId="0" borderId="62" xfId="0" applyNumberFormat="1" applyFont="1" applyBorder="1" applyAlignment="1">
      <alignment vertical="center"/>
    </xf>
    <xf numFmtId="164" fontId="4" fillId="0" borderId="64" xfId="0" applyNumberFormat="1" applyFont="1" applyBorder="1" applyAlignment="1">
      <alignment vertical="center"/>
    </xf>
    <xf numFmtId="164" fontId="4" fillId="0" borderId="41" xfId="0" applyNumberFormat="1" applyFont="1" applyFill="1" applyBorder="1" applyAlignment="1">
      <alignment horizontal="right" vertical="center" wrapText="1"/>
    </xf>
    <xf numFmtId="164" fontId="4" fillId="0" borderId="41" xfId="0" applyNumberFormat="1" applyFont="1" applyFill="1" applyBorder="1" applyAlignment="1">
      <alignment horizontal="right" vertical="center"/>
    </xf>
    <xf numFmtId="164" fontId="45" fillId="0" borderId="41" xfId="0" applyNumberFormat="1" applyFont="1" applyFill="1" applyBorder="1" applyAlignment="1">
      <alignment vertical="center"/>
    </xf>
    <xf numFmtId="164" fontId="16" fillId="0" borderId="41" xfId="0" applyNumberFormat="1" applyFont="1" applyFill="1" applyBorder="1" applyAlignment="1">
      <alignment vertical="center"/>
    </xf>
    <xf numFmtId="40" fontId="0" fillId="0" borderId="0" xfId="0" applyNumberFormat="1" applyFont="1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40" fontId="4" fillId="0" borderId="0" xfId="0" applyNumberFormat="1" applyFont="1" applyFill="1" applyBorder="1" applyAlignment="1">
      <alignment vertical="center"/>
    </xf>
    <xf numFmtId="165" fontId="51" fillId="0" borderId="0" xfId="0" applyNumberFormat="1" applyFont="1" applyAlignment="1">
      <alignment vertical="center"/>
    </xf>
    <xf numFmtId="0" fontId="2" fillId="7" borderId="38" xfId="0" applyFont="1" applyFill="1" applyBorder="1" applyAlignment="1">
      <alignment vertical="center"/>
    </xf>
    <xf numFmtId="0" fontId="52" fillId="7" borderId="39" xfId="0" applyFont="1" applyFill="1" applyBorder="1" applyAlignment="1">
      <alignment vertical="center"/>
    </xf>
    <xf numFmtId="0" fontId="52" fillId="7" borderId="40" xfId="0" applyFont="1" applyFill="1" applyBorder="1" applyAlignment="1">
      <alignment vertical="center"/>
    </xf>
    <xf numFmtId="164" fontId="52" fillId="7" borderId="38" xfId="0" applyNumberFormat="1" applyFont="1" applyFill="1" applyBorder="1" applyAlignment="1">
      <alignment horizontal="center" vertical="center" wrapText="1"/>
    </xf>
    <xf numFmtId="164" fontId="52" fillId="7" borderId="39" xfId="0" applyNumberFormat="1" applyFont="1" applyFill="1" applyBorder="1" applyAlignment="1">
      <alignment horizontal="center" vertical="center" wrapText="1"/>
    </xf>
    <xf numFmtId="164" fontId="52" fillId="7" borderId="40" xfId="0" applyNumberFormat="1" applyFont="1" applyFill="1" applyBorder="1" applyAlignment="1">
      <alignment horizontal="center" vertical="center" wrapText="1"/>
    </xf>
    <xf numFmtId="164" fontId="52" fillId="7" borderId="53" xfId="0" applyNumberFormat="1" applyFont="1" applyFill="1" applyBorder="1" applyAlignment="1">
      <alignment horizontal="center" vertical="center" wrapText="1"/>
    </xf>
    <xf numFmtId="164" fontId="52" fillId="7" borderId="56" xfId="0" applyNumberFormat="1" applyFont="1" applyFill="1" applyBorder="1" applyAlignment="1">
      <alignment horizontal="center" vertical="center" wrapText="1"/>
    </xf>
    <xf numFmtId="164" fontId="52" fillId="7" borderId="59" xfId="0" applyNumberFormat="1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2" fillId="8" borderId="42" xfId="0" applyFont="1" applyFill="1" applyBorder="1" applyAlignment="1">
      <alignment vertical="center"/>
    </xf>
    <xf numFmtId="164" fontId="4" fillId="8" borderId="4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4" fillId="8" borderId="42" xfId="0" applyNumberFormat="1" applyFont="1" applyFill="1" applyBorder="1" applyAlignment="1">
      <alignment horizontal="right" vertical="center" wrapText="1"/>
    </xf>
    <xf numFmtId="164" fontId="4" fillId="8" borderId="9" xfId="0" applyNumberFormat="1" applyFont="1" applyFill="1" applyBorder="1" applyAlignment="1">
      <alignment horizontal="center" vertical="center" wrapText="1"/>
    </xf>
    <xf numFmtId="164" fontId="4" fillId="8" borderId="6" xfId="0" applyNumberFormat="1" applyFont="1" applyFill="1" applyBorder="1" applyAlignment="1">
      <alignment horizontal="right" vertical="center" wrapText="1"/>
    </xf>
    <xf numFmtId="164" fontId="4" fillId="8" borderId="60" xfId="0" applyNumberFormat="1" applyFont="1" applyFill="1" applyBorder="1" applyAlignment="1">
      <alignment horizontal="center" vertical="center" wrapText="1"/>
    </xf>
    <xf numFmtId="0" fontId="0" fillId="8" borderId="4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164" fontId="4" fillId="8" borderId="41" xfId="0" applyNumberFormat="1" applyFont="1" applyFill="1" applyBorder="1" applyAlignment="1">
      <alignment vertical="center"/>
    </xf>
    <xf numFmtId="164" fontId="4" fillId="8" borderId="1" xfId="0" applyNumberFormat="1" applyFont="1" applyFill="1" applyBorder="1" applyAlignment="1">
      <alignment vertical="center"/>
    </xf>
    <xf numFmtId="164" fontId="4" fillId="8" borderId="42" xfId="0" applyNumberFormat="1" applyFont="1" applyFill="1" applyBorder="1" applyAlignment="1">
      <alignment vertical="center"/>
    </xf>
    <xf numFmtId="164" fontId="4" fillId="8" borderId="9" xfId="0" applyNumberFormat="1" applyFont="1" applyFill="1" applyBorder="1" applyAlignment="1">
      <alignment vertical="center"/>
    </xf>
    <xf numFmtId="164" fontId="4" fillId="8" borderId="6" xfId="0" applyNumberFormat="1" applyFont="1" applyFill="1" applyBorder="1" applyAlignment="1">
      <alignment vertical="center"/>
    </xf>
    <xf numFmtId="164" fontId="4" fillId="8" borderId="60" xfId="0" applyNumberFormat="1" applyFont="1" applyFill="1" applyBorder="1" applyAlignment="1">
      <alignment vertical="center"/>
    </xf>
    <xf numFmtId="0" fontId="0" fillId="8" borderId="42" xfId="0" applyFont="1" applyFill="1" applyBorder="1" applyAlignment="1">
      <alignment vertical="center"/>
    </xf>
    <xf numFmtId="164" fontId="4" fillId="8" borderId="42" xfId="0" applyNumberFormat="1" applyFont="1" applyFill="1" applyBorder="1" applyAlignment="1">
      <alignment horizontal="right" vertical="center"/>
    </xf>
    <xf numFmtId="164" fontId="4" fillId="8" borderId="9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4" fillId="8" borderId="6" xfId="0" applyNumberFormat="1" applyFont="1" applyFill="1" applyBorder="1" applyAlignment="1">
      <alignment horizontal="right" vertical="center"/>
    </xf>
    <xf numFmtId="164" fontId="4" fillId="8" borderId="41" xfId="0" applyNumberFormat="1" applyFont="1" applyFill="1" applyBorder="1" applyAlignment="1">
      <alignment horizontal="right" vertical="center"/>
    </xf>
    <xf numFmtId="164" fontId="4" fillId="8" borderId="60" xfId="0" applyNumberFormat="1" applyFont="1" applyFill="1" applyBorder="1" applyAlignment="1">
      <alignment horizontal="right" vertical="center"/>
    </xf>
    <xf numFmtId="0" fontId="4" fillId="8" borderId="42" xfId="0" applyFont="1" applyFill="1" applyBorder="1" applyAlignment="1">
      <alignment vertical="center"/>
    </xf>
    <xf numFmtId="0" fontId="0" fillId="7" borderId="4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2" fillId="7" borderId="42" xfId="0" applyFont="1" applyFill="1" applyBorder="1" applyAlignment="1">
      <alignment vertical="center"/>
    </xf>
    <xf numFmtId="164" fontId="4" fillId="7" borderId="4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4" fillId="7" borderId="42" xfId="0" applyNumberFormat="1" applyFont="1" applyFill="1" applyBorder="1" applyAlignment="1">
      <alignment vertical="center"/>
    </xf>
    <xf numFmtId="164" fontId="4" fillId="7" borderId="9" xfId="0" applyNumberFormat="1" applyFont="1" applyFill="1" applyBorder="1" applyAlignment="1">
      <alignment vertical="center"/>
    </xf>
    <xf numFmtId="164" fontId="4" fillId="7" borderId="6" xfId="0" applyNumberFormat="1" applyFont="1" applyFill="1" applyBorder="1" applyAlignment="1">
      <alignment vertical="center"/>
    </xf>
    <xf numFmtId="164" fontId="4" fillId="7" borderId="60" xfId="0" applyNumberFormat="1" applyFont="1" applyFill="1" applyBorder="1" applyAlignment="1">
      <alignment vertical="center"/>
    </xf>
    <xf numFmtId="0" fontId="2" fillId="9" borderId="4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0" fillId="9" borderId="42" xfId="0" applyFont="1" applyFill="1" applyBorder="1" applyAlignment="1">
      <alignment vertical="center"/>
    </xf>
    <xf numFmtId="164" fontId="4" fillId="9" borderId="41" xfId="0" applyNumberFormat="1" applyFont="1" applyFill="1" applyBorder="1" applyAlignment="1">
      <alignment vertical="center"/>
    </xf>
    <xf numFmtId="164" fontId="4" fillId="9" borderId="1" xfId="0" applyNumberFormat="1" applyFont="1" applyFill="1" applyBorder="1" applyAlignment="1">
      <alignment vertical="center"/>
    </xf>
    <xf numFmtId="164" fontId="4" fillId="9" borderId="42" xfId="0" applyNumberFormat="1" applyFont="1" applyFill="1" applyBorder="1" applyAlignment="1">
      <alignment vertical="center"/>
    </xf>
    <xf numFmtId="164" fontId="4" fillId="9" borderId="9" xfId="0" applyNumberFormat="1" applyFont="1" applyFill="1" applyBorder="1" applyAlignment="1">
      <alignment vertical="center"/>
    </xf>
    <xf numFmtId="164" fontId="4" fillId="9" borderId="6" xfId="0" applyNumberFormat="1" applyFont="1" applyFill="1" applyBorder="1" applyAlignment="1">
      <alignment vertical="center"/>
    </xf>
    <xf numFmtId="164" fontId="4" fillId="9" borderId="60" xfId="0" applyNumberFormat="1" applyFont="1" applyFill="1" applyBorder="1" applyAlignment="1">
      <alignment vertical="center"/>
    </xf>
    <xf numFmtId="0" fontId="0" fillId="10" borderId="41" xfId="0" applyFont="1" applyFill="1" applyBorder="1" applyAlignment="1">
      <alignment vertical="center"/>
    </xf>
    <xf numFmtId="0" fontId="0" fillId="10" borderId="1" xfId="0" applyFont="1" applyFill="1" applyBorder="1" applyAlignment="1">
      <alignment vertical="center"/>
    </xf>
    <xf numFmtId="0" fontId="1" fillId="10" borderId="42" xfId="0" applyFont="1" applyFill="1" applyBorder="1" applyAlignment="1">
      <alignment vertical="center"/>
    </xf>
    <xf numFmtId="164" fontId="4" fillId="10" borderId="4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164" fontId="4" fillId="10" borderId="42" xfId="0" applyNumberFormat="1" applyFont="1" applyFill="1" applyBorder="1" applyAlignment="1">
      <alignment vertical="center"/>
    </xf>
    <xf numFmtId="164" fontId="4" fillId="10" borderId="9" xfId="0" applyNumberFormat="1" applyFont="1" applyFill="1" applyBorder="1" applyAlignment="1">
      <alignment vertical="center"/>
    </xf>
    <xf numFmtId="164" fontId="4" fillId="10" borderId="6" xfId="0" applyNumberFormat="1" applyFont="1" applyFill="1" applyBorder="1" applyAlignment="1">
      <alignment vertical="center"/>
    </xf>
    <xf numFmtId="164" fontId="4" fillId="10" borderId="60" xfId="0" applyNumberFormat="1" applyFont="1" applyFill="1" applyBorder="1" applyAlignment="1">
      <alignment vertical="center"/>
    </xf>
    <xf numFmtId="0" fontId="4" fillId="10" borderId="4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10" borderId="42" xfId="0" applyFont="1" applyFill="1" applyBorder="1" applyAlignment="1">
      <alignment vertical="center"/>
    </xf>
    <xf numFmtId="0" fontId="0" fillId="9" borderId="4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10" borderId="42" xfId="0" applyFont="1" applyFill="1" applyBorder="1" applyAlignment="1">
      <alignment vertical="center"/>
    </xf>
    <xf numFmtId="0" fontId="0" fillId="10" borderId="42" xfId="0" applyFont="1" applyFill="1" applyBorder="1" applyAlignment="1">
      <alignment vertical="center"/>
    </xf>
    <xf numFmtId="0" fontId="1" fillId="9" borderId="4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164" fontId="2" fillId="10" borderId="41" xfId="0" applyNumberFormat="1" applyFont="1" applyFill="1" applyBorder="1" applyAlignment="1">
      <alignment vertical="center"/>
    </xf>
    <xf numFmtId="164" fontId="2" fillId="10" borderId="1" xfId="0" applyNumberFormat="1" applyFont="1" applyFill="1" applyBorder="1" applyAlignment="1">
      <alignment vertical="center"/>
    </xf>
    <xf numFmtId="164" fontId="2" fillId="10" borderId="42" xfId="0" applyNumberFormat="1" applyFont="1" applyFill="1" applyBorder="1" applyAlignment="1">
      <alignment vertical="center"/>
    </xf>
    <xf numFmtId="164" fontId="2" fillId="10" borderId="9" xfId="0" applyNumberFormat="1" applyFont="1" applyFill="1" applyBorder="1" applyAlignment="1">
      <alignment vertical="center"/>
    </xf>
    <xf numFmtId="164" fontId="2" fillId="10" borderId="6" xfId="0" applyNumberFormat="1" applyFont="1" applyFill="1" applyBorder="1" applyAlignment="1">
      <alignment vertical="center"/>
    </xf>
    <xf numFmtId="164" fontId="2" fillId="10" borderId="60" xfId="0" applyNumberFormat="1" applyFont="1" applyFill="1" applyBorder="1" applyAlignment="1">
      <alignment vertical="center"/>
    </xf>
    <xf numFmtId="0" fontId="0" fillId="9" borderId="48" xfId="0" applyFont="1" applyFill="1" applyBorder="1" applyAlignment="1">
      <alignment vertical="center"/>
    </xf>
    <xf numFmtId="0" fontId="0" fillId="9" borderId="49" xfId="0" applyFont="1" applyFill="1" applyBorder="1" applyAlignment="1">
      <alignment vertical="center"/>
    </xf>
    <xf numFmtId="0" fontId="2" fillId="9" borderId="50" xfId="0" applyFont="1" applyFill="1" applyBorder="1" applyAlignment="1">
      <alignment vertical="center"/>
    </xf>
    <xf numFmtId="164" fontId="4" fillId="9" borderId="48" xfId="0" applyNumberFormat="1" applyFont="1" applyFill="1" applyBorder="1" applyAlignment="1">
      <alignment vertical="center"/>
    </xf>
    <xf numFmtId="164" fontId="4" fillId="9" borderId="49" xfId="0" applyNumberFormat="1" applyFont="1" applyFill="1" applyBorder="1" applyAlignment="1">
      <alignment vertical="center"/>
    </xf>
    <xf numFmtId="164" fontId="45" fillId="9" borderId="50" xfId="0" applyNumberFormat="1" applyFont="1" applyFill="1" applyBorder="1" applyAlignment="1">
      <alignment vertical="center"/>
    </xf>
    <xf numFmtId="164" fontId="45" fillId="9" borderId="55" xfId="0" applyNumberFormat="1" applyFont="1" applyFill="1" applyBorder="1" applyAlignment="1">
      <alignment vertical="center"/>
    </xf>
    <xf numFmtId="164" fontId="45" fillId="9" borderId="49" xfId="0" applyNumberFormat="1" applyFont="1" applyFill="1" applyBorder="1" applyAlignment="1">
      <alignment vertical="center"/>
    </xf>
    <xf numFmtId="164" fontId="45" fillId="9" borderId="58" xfId="0" applyNumberFormat="1" applyFont="1" applyFill="1" applyBorder="1" applyAlignment="1">
      <alignment vertical="center"/>
    </xf>
    <xf numFmtId="164" fontId="45" fillId="9" borderId="48" xfId="0" applyNumberFormat="1" applyFont="1" applyFill="1" applyBorder="1" applyAlignment="1">
      <alignment vertical="center"/>
    </xf>
    <xf numFmtId="164" fontId="45" fillId="9" borderId="63" xfId="0" applyNumberFormat="1" applyFont="1" applyFill="1" applyBorder="1" applyAlignment="1">
      <alignment vertical="center"/>
    </xf>
    <xf numFmtId="40" fontId="0" fillId="11" borderId="48" xfId="0" applyNumberFormat="1" applyFont="1" applyFill="1" applyBorder="1" applyAlignment="1">
      <alignment vertical="center"/>
    </xf>
    <xf numFmtId="40" fontId="0" fillId="11" borderId="49" xfId="0" applyNumberFormat="1" applyFont="1" applyFill="1" applyBorder="1" applyAlignment="1">
      <alignment vertical="center"/>
    </xf>
    <xf numFmtId="40" fontId="1" fillId="11" borderId="50" xfId="0" applyNumberFormat="1" applyFont="1" applyFill="1" applyBorder="1" applyAlignment="1">
      <alignment vertical="center"/>
    </xf>
    <xf numFmtId="40" fontId="4" fillId="11" borderId="48" xfId="0" applyNumberFormat="1" applyFont="1" applyFill="1" applyBorder="1" applyAlignment="1">
      <alignment vertical="center"/>
    </xf>
    <xf numFmtId="40" fontId="4" fillId="11" borderId="49" xfId="0" applyNumberFormat="1" applyFont="1" applyFill="1" applyBorder="1" applyAlignment="1">
      <alignment vertical="center"/>
    </xf>
    <xf numFmtId="40" fontId="4" fillId="11" borderId="50" xfId="0" applyNumberFormat="1" applyFont="1" applyFill="1" applyBorder="1" applyAlignment="1">
      <alignment vertical="center"/>
    </xf>
    <xf numFmtId="40" fontId="4" fillId="11" borderId="55" xfId="0" applyNumberFormat="1" applyFont="1" applyFill="1" applyBorder="1" applyAlignment="1">
      <alignment vertical="center"/>
    </xf>
    <xf numFmtId="40" fontId="4" fillId="11" borderId="58" xfId="0" applyNumberFormat="1" applyFont="1" applyFill="1" applyBorder="1" applyAlignment="1">
      <alignment vertical="center"/>
    </xf>
    <xf numFmtId="40" fontId="4" fillId="11" borderId="63" xfId="0" applyNumberFormat="1" applyFont="1" applyFill="1" applyBorder="1" applyAlignment="1">
      <alignment vertical="center"/>
    </xf>
    <xf numFmtId="0" fontId="0" fillId="8" borderId="48" xfId="0" applyFont="1" applyFill="1" applyBorder="1" applyAlignment="1">
      <alignment vertical="center"/>
    </xf>
    <xf numFmtId="0" fontId="0" fillId="8" borderId="49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164" fontId="4" fillId="8" borderId="48" xfId="0" applyNumberFormat="1" applyFont="1" applyFill="1" applyBorder="1" applyAlignment="1">
      <alignment vertical="center"/>
    </xf>
    <xf numFmtId="164" fontId="4" fillId="8" borderId="49" xfId="0" applyNumberFormat="1" applyFont="1" applyFill="1" applyBorder="1" applyAlignment="1">
      <alignment vertical="center"/>
    </xf>
    <xf numFmtId="164" fontId="45" fillId="8" borderId="50" xfId="0" applyNumberFormat="1" applyFont="1" applyFill="1" applyBorder="1" applyAlignment="1">
      <alignment vertical="center"/>
    </xf>
    <xf numFmtId="164" fontId="45" fillId="8" borderId="55" xfId="0" applyNumberFormat="1" applyFont="1" applyFill="1" applyBorder="1" applyAlignment="1">
      <alignment vertical="center"/>
    </xf>
    <xf numFmtId="164" fontId="45" fillId="8" borderId="49" xfId="0" applyNumberFormat="1" applyFont="1" applyFill="1" applyBorder="1" applyAlignment="1">
      <alignment vertical="center"/>
    </xf>
    <xf numFmtId="164" fontId="45" fillId="8" borderId="58" xfId="0" applyNumberFormat="1" applyFont="1" applyFill="1" applyBorder="1" applyAlignment="1">
      <alignment vertical="center"/>
    </xf>
    <xf numFmtId="164" fontId="45" fillId="8" borderId="48" xfId="0" applyNumberFormat="1" applyFont="1" applyFill="1" applyBorder="1" applyAlignment="1">
      <alignment vertical="center"/>
    </xf>
    <xf numFmtId="164" fontId="45" fillId="8" borderId="63" xfId="0" applyNumberFormat="1" applyFont="1" applyFill="1" applyBorder="1" applyAlignment="1">
      <alignment vertical="center"/>
    </xf>
    <xf numFmtId="0" fontId="18" fillId="12" borderId="0" xfId="0" applyFont="1" applyFill="1" applyAlignment="1">
      <alignment vertical="center" wrapText="1"/>
    </xf>
    <xf numFmtId="0" fontId="4" fillId="12" borderId="0" xfId="0" applyFont="1" applyFill="1" applyAlignment="1">
      <alignment vertical="center"/>
    </xf>
    <xf numFmtId="167" fontId="29" fillId="12" borderId="0" xfId="4" applyNumberFormat="1" applyFont="1" applyFill="1" applyBorder="1" applyProtection="1"/>
    <xf numFmtId="165" fontId="4" fillId="12" borderId="0" xfId="0" applyNumberFormat="1" applyFont="1" applyFill="1" applyAlignment="1">
      <alignment vertical="center"/>
    </xf>
    <xf numFmtId="0" fontId="18" fillId="13" borderId="0" xfId="0" applyFont="1" applyFill="1" applyAlignment="1">
      <alignment vertical="center" wrapText="1"/>
    </xf>
    <xf numFmtId="0" fontId="4" fillId="13" borderId="0" xfId="0" applyFont="1" applyFill="1" applyAlignment="1">
      <alignment vertical="center"/>
    </xf>
    <xf numFmtId="164" fontId="4" fillId="13" borderId="0" xfId="0" applyNumberFormat="1" applyFont="1" applyFill="1" applyAlignment="1" applyProtection="1">
      <alignment vertical="center"/>
      <protection locked="0"/>
    </xf>
    <xf numFmtId="165" fontId="4" fillId="13" borderId="0" xfId="0" applyNumberFormat="1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" fillId="0" borderId="0" xfId="0" quotePrefix="1" applyFont="1" applyBorder="1" applyAlignment="1">
      <alignment horizontal="left" vertical="center"/>
    </xf>
  </cellXfs>
  <cellStyles count="7">
    <cellStyle name="Excel Built-in Currency" xfId="3" xr:uid="{00000000-0005-0000-0000-000000000000}"/>
    <cellStyle name="Excel Built-in Currency 1" xfId="5" xr:uid="{D466A804-426D-4EEC-B1EE-FBDD7CB5247C}"/>
    <cellStyle name="Excel Built-in Normal" xfId="1" xr:uid="{00000000-0005-0000-0000-000001000000}"/>
    <cellStyle name="Excel Built-in Normal 1" xfId="6" xr:uid="{8F59265F-BC6E-42C9-BFDE-82991F4A7C78}"/>
    <cellStyle name="Excel Built-in Normal 2" xfId="2" xr:uid="{00000000-0005-0000-0000-000002000000}"/>
    <cellStyle name="Excel Built-in Normal 4" xfId="4" xr:uid="{14613DDD-492C-4200-96F0-E5CE0FBBB472}"/>
    <cellStyle name="Standard" xfId="0" builtinId="0"/>
  </cellStyles>
  <dxfs count="0"/>
  <tableStyles count="0" defaultTableStyle="TableStyleMedium9" defaultPivotStyle="PivotStyleLight16"/>
  <colors>
    <mruColors>
      <color rgb="FFBFBFBF"/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6"/>
  <sheetViews>
    <sheetView tabSelected="1" zoomScale="80" zoomScaleNormal="80" workbookViewId="0">
      <pane ySplit="4" topLeftCell="A209" activePane="bottomLeft" state="frozen"/>
      <selection pane="bottomLeft" activeCell="E235" sqref="E235"/>
    </sheetView>
  </sheetViews>
  <sheetFormatPr baseColWidth="10" defaultColWidth="11.5703125" defaultRowHeight="15" x14ac:dyDescent="0.25"/>
  <cols>
    <col min="1" max="1" width="7.85546875" style="11" customWidth="1"/>
    <col min="2" max="2" width="8.28515625" style="11" customWidth="1"/>
    <col min="3" max="3" width="42.7109375" style="11" customWidth="1"/>
    <col min="4" max="6" width="18.7109375" style="170" customWidth="1"/>
    <col min="7" max="7" width="18.7109375" style="171" customWidth="1"/>
    <col min="8" max="9" width="18.7109375" style="170" customWidth="1"/>
    <col min="10" max="11" width="18.7109375" style="171" customWidth="1"/>
    <col min="12" max="12" width="18.7109375" style="170" customWidth="1"/>
    <col min="13" max="13" width="18.7109375" style="171" customWidth="1"/>
    <col min="14" max="14" width="11.5703125" style="1"/>
    <col min="15" max="15" width="23" style="1" customWidth="1"/>
    <col min="16" max="16384" width="11.5703125" style="1"/>
  </cols>
  <sheetData>
    <row r="1" spans="1:15" x14ac:dyDescent="0.25">
      <c r="A1" s="200"/>
      <c r="B1" s="201"/>
      <c r="C1" s="234"/>
      <c r="D1" s="248" t="s">
        <v>47</v>
      </c>
      <c r="E1" s="202" t="s">
        <v>546</v>
      </c>
      <c r="F1" s="203" t="s">
        <v>47</v>
      </c>
      <c r="G1" s="227" t="s">
        <v>47</v>
      </c>
      <c r="H1" s="202" t="s">
        <v>550</v>
      </c>
      <c r="I1" s="256" t="s">
        <v>47</v>
      </c>
      <c r="J1" s="248" t="s">
        <v>47</v>
      </c>
      <c r="K1" s="202" t="s">
        <v>572</v>
      </c>
      <c r="L1" s="203" t="s">
        <v>47</v>
      </c>
      <c r="M1" s="267" t="s">
        <v>47</v>
      </c>
      <c r="O1" s="2" t="s">
        <v>784</v>
      </c>
    </row>
    <row r="2" spans="1:15" x14ac:dyDescent="0.25">
      <c r="A2" s="204"/>
      <c r="B2" s="180"/>
      <c r="C2" s="235"/>
      <c r="D2" s="249" t="s">
        <v>99</v>
      </c>
      <c r="E2" s="186" t="s">
        <v>544</v>
      </c>
      <c r="F2" s="205" t="s">
        <v>99</v>
      </c>
      <c r="G2" s="228" t="s">
        <v>551</v>
      </c>
      <c r="H2" s="186" t="s">
        <v>551</v>
      </c>
      <c r="I2" s="257" t="s">
        <v>558</v>
      </c>
      <c r="J2" s="249" t="s">
        <v>566</v>
      </c>
      <c r="K2" s="186" t="s">
        <v>566</v>
      </c>
      <c r="L2" s="205" t="s">
        <v>566</v>
      </c>
      <c r="M2" s="268" t="s">
        <v>573</v>
      </c>
    </row>
    <row r="3" spans="1:15" x14ac:dyDescent="0.25">
      <c r="A3" s="204" t="s">
        <v>459</v>
      </c>
      <c r="B3" s="180" t="s">
        <v>460</v>
      </c>
      <c r="C3" s="235"/>
      <c r="D3" s="250" t="s">
        <v>48</v>
      </c>
      <c r="E3" s="199" t="s">
        <v>545</v>
      </c>
      <c r="F3" s="206" t="s">
        <v>49</v>
      </c>
      <c r="G3" s="229" t="s">
        <v>545</v>
      </c>
      <c r="H3" s="199" t="s">
        <v>545</v>
      </c>
      <c r="I3" s="258" t="s">
        <v>49</v>
      </c>
      <c r="J3" s="250" t="s">
        <v>545</v>
      </c>
      <c r="K3" s="199" t="s">
        <v>545</v>
      </c>
      <c r="L3" s="206" t="s">
        <v>49</v>
      </c>
      <c r="M3" s="269" t="s">
        <v>545</v>
      </c>
    </row>
    <row r="4" spans="1:15" ht="34.5" thickBot="1" x14ac:dyDescent="0.3">
      <c r="A4" s="207" t="s">
        <v>50</v>
      </c>
      <c r="B4" s="208"/>
      <c r="C4" s="236" t="s">
        <v>45</v>
      </c>
      <c r="D4" s="251" t="s">
        <v>650</v>
      </c>
      <c r="E4" s="209" t="s">
        <v>651</v>
      </c>
      <c r="F4" s="252">
        <v>43738</v>
      </c>
      <c r="G4" s="230" t="s">
        <v>552</v>
      </c>
      <c r="H4" s="209" t="s">
        <v>553</v>
      </c>
      <c r="I4" s="259">
        <v>44104</v>
      </c>
      <c r="J4" s="251">
        <v>44479</v>
      </c>
      <c r="K4" s="209">
        <v>44373</v>
      </c>
      <c r="L4" s="252">
        <v>44439</v>
      </c>
      <c r="M4" s="270">
        <v>44443</v>
      </c>
    </row>
    <row r="5" spans="1:15" s="2" customFormat="1" x14ac:dyDescent="0.25">
      <c r="A5" s="286" t="s">
        <v>44</v>
      </c>
      <c r="B5" s="287"/>
      <c r="C5" s="288"/>
      <c r="D5" s="289"/>
      <c r="E5" s="290"/>
      <c r="F5" s="291"/>
      <c r="G5" s="292"/>
      <c r="H5" s="290"/>
      <c r="I5" s="293"/>
      <c r="J5" s="289"/>
      <c r="K5" s="290"/>
      <c r="L5" s="291"/>
      <c r="M5" s="294"/>
    </row>
    <row r="6" spans="1:15" s="8" customFormat="1" x14ac:dyDescent="0.25">
      <c r="A6" s="295" t="s">
        <v>492</v>
      </c>
      <c r="B6" s="296"/>
      <c r="C6" s="297" t="s">
        <v>32</v>
      </c>
      <c r="D6" s="298"/>
      <c r="E6" s="299"/>
      <c r="F6" s="300"/>
      <c r="G6" s="301"/>
      <c r="H6" s="299"/>
      <c r="I6" s="302"/>
      <c r="J6" s="298"/>
      <c r="K6" s="299"/>
      <c r="L6" s="300"/>
      <c r="M6" s="303"/>
    </row>
    <row r="7" spans="1:15" s="8" customFormat="1" x14ac:dyDescent="0.25">
      <c r="A7" s="210" t="s">
        <v>101</v>
      </c>
      <c r="B7" s="196" t="s">
        <v>100</v>
      </c>
      <c r="C7" s="237" t="s">
        <v>102</v>
      </c>
      <c r="D7" s="253">
        <v>100</v>
      </c>
      <c r="E7" s="191">
        <v>0</v>
      </c>
      <c r="F7" s="211">
        <v>0</v>
      </c>
      <c r="G7" s="244">
        <v>0</v>
      </c>
      <c r="H7" s="192">
        <v>0</v>
      </c>
      <c r="I7" s="260">
        <v>15</v>
      </c>
      <c r="J7" s="278">
        <v>0</v>
      </c>
      <c r="K7" s="192">
        <v>0</v>
      </c>
      <c r="L7" s="211">
        <v>5</v>
      </c>
      <c r="M7" s="271">
        <v>0</v>
      </c>
    </row>
    <row r="8" spans="1:15" s="8" customFormat="1" x14ac:dyDescent="0.25">
      <c r="A8" s="210" t="s">
        <v>103</v>
      </c>
      <c r="B8" s="196" t="s">
        <v>100</v>
      </c>
      <c r="C8" s="237" t="s">
        <v>104</v>
      </c>
      <c r="D8" s="253">
        <v>100</v>
      </c>
      <c r="E8" s="191">
        <v>0</v>
      </c>
      <c r="F8" s="211">
        <v>0</v>
      </c>
      <c r="G8" s="244">
        <v>0</v>
      </c>
      <c r="H8" s="192">
        <v>0</v>
      </c>
      <c r="I8" s="260">
        <v>0</v>
      </c>
      <c r="J8" s="278">
        <v>0</v>
      </c>
      <c r="K8" s="192">
        <v>0</v>
      </c>
      <c r="L8" s="211">
        <v>0</v>
      </c>
      <c r="M8" s="271">
        <v>0</v>
      </c>
    </row>
    <row r="9" spans="1:15" x14ac:dyDescent="0.25">
      <c r="A9" s="212" t="s">
        <v>105</v>
      </c>
      <c r="B9" s="197" t="s">
        <v>105</v>
      </c>
      <c r="C9" s="238" t="s">
        <v>31</v>
      </c>
      <c r="D9" s="253">
        <v>3500</v>
      </c>
      <c r="E9" s="191">
        <v>3500</v>
      </c>
      <c r="F9" s="213">
        <v>2155</v>
      </c>
      <c r="G9" s="245">
        <v>3500</v>
      </c>
      <c r="H9" s="193">
        <v>5000</v>
      </c>
      <c r="I9" s="261">
        <v>3745</v>
      </c>
      <c r="J9" s="279">
        <v>5000</v>
      </c>
      <c r="K9" s="193">
        <v>2000</v>
      </c>
      <c r="L9" s="213">
        <v>2630</v>
      </c>
      <c r="M9" s="272">
        <v>5000</v>
      </c>
      <c r="O9" s="1" t="s">
        <v>785</v>
      </c>
    </row>
    <row r="10" spans="1:15" x14ac:dyDescent="0.25">
      <c r="A10" s="212" t="s">
        <v>464</v>
      </c>
      <c r="B10" s="197" t="s">
        <v>105</v>
      </c>
      <c r="C10" s="238" t="s">
        <v>465</v>
      </c>
      <c r="D10" s="253">
        <v>500</v>
      </c>
      <c r="E10" s="191">
        <v>0</v>
      </c>
      <c r="F10" s="213">
        <v>0</v>
      </c>
      <c r="G10" s="245">
        <v>0</v>
      </c>
      <c r="H10" s="193">
        <v>0</v>
      </c>
      <c r="I10" s="261">
        <v>0</v>
      </c>
      <c r="J10" s="279">
        <v>0</v>
      </c>
      <c r="K10" s="193">
        <v>0</v>
      </c>
      <c r="L10" s="213">
        <v>0</v>
      </c>
      <c r="M10" s="272">
        <v>1000</v>
      </c>
    </row>
    <row r="11" spans="1:15" s="6" customFormat="1" x14ac:dyDescent="0.25">
      <c r="A11" s="304" t="s">
        <v>493</v>
      </c>
      <c r="B11" s="305"/>
      <c r="C11" s="312" t="s">
        <v>107</v>
      </c>
      <c r="D11" s="306"/>
      <c r="E11" s="307"/>
      <c r="F11" s="313"/>
      <c r="G11" s="314"/>
      <c r="H11" s="315"/>
      <c r="I11" s="316"/>
      <c r="J11" s="317"/>
      <c r="K11" s="315"/>
      <c r="L11" s="313"/>
      <c r="M11" s="318"/>
    </row>
    <row r="12" spans="1:15" x14ac:dyDescent="0.25">
      <c r="A12" s="212" t="s">
        <v>108</v>
      </c>
      <c r="B12" s="197" t="s">
        <v>108</v>
      </c>
      <c r="C12" s="238" t="s">
        <v>33</v>
      </c>
      <c r="D12" s="253">
        <v>18000</v>
      </c>
      <c r="E12" s="191">
        <v>13000</v>
      </c>
      <c r="F12" s="213">
        <v>12240</v>
      </c>
      <c r="G12" s="245">
        <v>15000</v>
      </c>
      <c r="H12" s="193">
        <v>14000</v>
      </c>
      <c r="I12" s="261">
        <v>11040</v>
      </c>
      <c r="J12" s="279">
        <v>15000</v>
      </c>
      <c r="K12" s="193">
        <v>22000</v>
      </c>
      <c r="L12" s="213">
        <v>21615</v>
      </c>
      <c r="M12" s="272">
        <v>23000</v>
      </c>
      <c r="O12" s="1" t="s">
        <v>786</v>
      </c>
    </row>
    <row r="13" spans="1:15" x14ac:dyDescent="0.25">
      <c r="A13" s="212" t="s">
        <v>109</v>
      </c>
      <c r="B13" s="197" t="s">
        <v>109</v>
      </c>
      <c r="C13" s="238" t="s">
        <v>34</v>
      </c>
      <c r="D13" s="253">
        <v>2000</v>
      </c>
      <c r="E13" s="191">
        <v>0</v>
      </c>
      <c r="F13" s="213">
        <v>472</v>
      </c>
      <c r="G13" s="245">
        <v>2000</v>
      </c>
      <c r="H13" s="193">
        <v>500</v>
      </c>
      <c r="I13" s="261">
        <v>0</v>
      </c>
      <c r="J13" s="279">
        <v>1500</v>
      </c>
      <c r="K13" s="193">
        <v>1500</v>
      </c>
      <c r="L13" s="213">
        <v>374</v>
      </c>
      <c r="M13" s="272">
        <v>1500</v>
      </c>
    </row>
    <row r="14" spans="1:15" x14ac:dyDescent="0.25">
      <c r="A14" s="212" t="s">
        <v>111</v>
      </c>
      <c r="B14" s="197" t="s">
        <v>111</v>
      </c>
      <c r="C14" s="238" t="s">
        <v>35</v>
      </c>
      <c r="D14" s="253">
        <v>4000</v>
      </c>
      <c r="E14" s="191">
        <v>4000</v>
      </c>
      <c r="F14" s="213">
        <v>2700</v>
      </c>
      <c r="G14" s="245">
        <v>3600</v>
      </c>
      <c r="H14" s="193">
        <v>2600</v>
      </c>
      <c r="I14" s="261">
        <v>810</v>
      </c>
      <c r="J14" s="279">
        <v>4500</v>
      </c>
      <c r="K14" s="193">
        <v>4500</v>
      </c>
      <c r="L14" s="213">
        <v>2970</v>
      </c>
      <c r="M14" s="272">
        <v>4500</v>
      </c>
    </row>
    <row r="15" spans="1:15" x14ac:dyDescent="0.25">
      <c r="A15" s="212" t="s">
        <v>112</v>
      </c>
      <c r="B15" s="197" t="s">
        <v>112</v>
      </c>
      <c r="C15" s="238" t="s">
        <v>36</v>
      </c>
      <c r="D15" s="253">
        <v>18000</v>
      </c>
      <c r="E15" s="191">
        <v>15000</v>
      </c>
      <c r="F15" s="213">
        <v>12730.06</v>
      </c>
      <c r="G15" s="245">
        <v>18000</v>
      </c>
      <c r="H15" s="193">
        <v>12000</v>
      </c>
      <c r="I15" s="261">
        <v>22380</v>
      </c>
      <c r="J15" s="279">
        <v>16000</v>
      </c>
      <c r="K15" s="193">
        <v>30000</v>
      </c>
      <c r="L15" s="213">
        <v>32485</v>
      </c>
      <c r="M15" s="272">
        <v>32000</v>
      </c>
    </row>
    <row r="16" spans="1:15" x14ac:dyDescent="0.25">
      <c r="A16" s="210" t="s">
        <v>113</v>
      </c>
      <c r="B16" s="197" t="s">
        <v>113</v>
      </c>
      <c r="C16" s="237" t="s">
        <v>85</v>
      </c>
      <c r="D16" s="253">
        <v>2000</v>
      </c>
      <c r="E16" s="191">
        <v>2000</v>
      </c>
      <c r="F16" s="213">
        <v>0</v>
      </c>
      <c r="G16" s="245">
        <v>2000</v>
      </c>
      <c r="H16" s="193">
        <v>0</v>
      </c>
      <c r="I16" s="261">
        <v>0</v>
      </c>
      <c r="J16" s="279">
        <v>0</v>
      </c>
      <c r="K16" s="193">
        <v>0</v>
      </c>
      <c r="L16" s="213">
        <v>0</v>
      </c>
      <c r="M16" s="272">
        <v>0</v>
      </c>
    </row>
    <row r="17" spans="1:15" x14ac:dyDescent="0.25">
      <c r="A17" s="212" t="s">
        <v>114</v>
      </c>
      <c r="B17" s="197" t="s">
        <v>114</v>
      </c>
      <c r="C17" s="238" t="s">
        <v>37</v>
      </c>
      <c r="D17" s="253">
        <v>8000</v>
      </c>
      <c r="E17" s="191">
        <v>8000</v>
      </c>
      <c r="F17" s="213">
        <v>7760</v>
      </c>
      <c r="G17" s="245">
        <v>8000</v>
      </c>
      <c r="H17" s="193">
        <v>12000</v>
      </c>
      <c r="I17" s="261">
        <v>15006</v>
      </c>
      <c r="J17" s="279">
        <v>12000</v>
      </c>
      <c r="K17" s="193">
        <v>18000</v>
      </c>
      <c r="L17" s="213">
        <v>21560.5</v>
      </c>
      <c r="M17" s="272">
        <v>24000</v>
      </c>
    </row>
    <row r="18" spans="1:15" x14ac:dyDescent="0.25">
      <c r="A18" s="212" t="s">
        <v>117</v>
      </c>
      <c r="B18" s="197" t="s">
        <v>106</v>
      </c>
      <c r="C18" s="238" t="s">
        <v>118</v>
      </c>
      <c r="D18" s="253">
        <v>3000</v>
      </c>
      <c r="E18" s="191">
        <v>3000</v>
      </c>
      <c r="F18" s="213">
        <v>3520</v>
      </c>
      <c r="G18" s="245">
        <v>3000</v>
      </c>
      <c r="H18" s="193">
        <v>4000</v>
      </c>
      <c r="I18" s="261">
        <v>800</v>
      </c>
      <c r="J18" s="279">
        <v>5000</v>
      </c>
      <c r="K18" s="193">
        <v>0</v>
      </c>
      <c r="L18" s="213">
        <v>-20</v>
      </c>
      <c r="M18" s="272">
        <v>2500</v>
      </c>
    </row>
    <row r="19" spans="1:15" x14ac:dyDescent="0.25">
      <c r="A19" s="212" t="s">
        <v>119</v>
      </c>
      <c r="B19" s="197" t="s">
        <v>113</v>
      </c>
      <c r="C19" s="238" t="s">
        <v>543</v>
      </c>
      <c r="D19" s="253">
        <v>30000</v>
      </c>
      <c r="E19" s="191">
        <v>30000</v>
      </c>
      <c r="F19" s="213">
        <v>655</v>
      </c>
      <c r="G19" s="245">
        <v>30000</v>
      </c>
      <c r="H19" s="193">
        <v>27000</v>
      </c>
      <c r="I19" s="261">
        <v>25767.59</v>
      </c>
      <c r="J19" s="279">
        <v>2000</v>
      </c>
      <c r="K19" s="193">
        <v>-10000</v>
      </c>
      <c r="L19" s="213">
        <v>-9353.7000000000007</v>
      </c>
      <c r="M19" s="272">
        <v>14500</v>
      </c>
      <c r="O19" s="1" t="s">
        <v>787</v>
      </c>
    </row>
    <row r="20" spans="1:15" x14ac:dyDescent="0.25">
      <c r="A20" s="212" t="s">
        <v>110</v>
      </c>
      <c r="B20" s="197" t="s">
        <v>113</v>
      </c>
      <c r="C20" s="238" t="s">
        <v>489</v>
      </c>
      <c r="D20" s="253">
        <v>8000</v>
      </c>
      <c r="E20" s="191">
        <v>0</v>
      </c>
      <c r="F20" s="213">
        <v>0</v>
      </c>
      <c r="G20" s="245">
        <v>0</v>
      </c>
      <c r="H20" s="193">
        <v>2000</v>
      </c>
      <c r="I20" s="261">
        <v>0</v>
      </c>
      <c r="J20" s="279">
        <v>3000</v>
      </c>
      <c r="K20" s="193">
        <v>-2000</v>
      </c>
      <c r="L20" s="213">
        <v>-1917.83</v>
      </c>
      <c r="M20" s="272">
        <v>10000</v>
      </c>
      <c r="O20" s="1" t="s">
        <v>787</v>
      </c>
    </row>
    <row r="21" spans="1:15" x14ac:dyDescent="0.25">
      <c r="A21" s="295" t="s">
        <v>574</v>
      </c>
      <c r="B21" s="296" t="s">
        <v>575</v>
      </c>
      <c r="C21" s="319" t="s">
        <v>576</v>
      </c>
      <c r="D21" s="306"/>
      <c r="E21" s="307"/>
      <c r="F21" s="313"/>
      <c r="G21" s="314"/>
      <c r="H21" s="315"/>
      <c r="I21" s="316"/>
      <c r="J21" s="317"/>
      <c r="K21" s="315"/>
      <c r="L21" s="313">
        <v>0</v>
      </c>
      <c r="M21" s="318">
        <v>0</v>
      </c>
      <c r="O21" s="1" t="s">
        <v>817</v>
      </c>
    </row>
    <row r="22" spans="1:15" x14ac:dyDescent="0.25">
      <c r="A22" s="212" t="s">
        <v>115</v>
      </c>
      <c r="B22" s="197" t="s">
        <v>115</v>
      </c>
      <c r="C22" s="238" t="s">
        <v>38</v>
      </c>
      <c r="D22" s="253">
        <v>0</v>
      </c>
      <c r="E22" s="191">
        <v>0</v>
      </c>
      <c r="F22" s="213">
        <v>0</v>
      </c>
      <c r="G22" s="245">
        <v>0</v>
      </c>
      <c r="H22" s="193">
        <v>0</v>
      </c>
      <c r="I22" s="261">
        <v>0</v>
      </c>
      <c r="J22" s="279">
        <v>0</v>
      </c>
      <c r="K22" s="193">
        <v>0</v>
      </c>
      <c r="L22" s="213">
        <v>0</v>
      </c>
      <c r="M22" s="272">
        <v>0</v>
      </c>
    </row>
    <row r="23" spans="1:15" x14ac:dyDescent="0.25">
      <c r="A23" s="210" t="s">
        <v>116</v>
      </c>
      <c r="B23" s="197" t="s">
        <v>116</v>
      </c>
      <c r="C23" s="237" t="s">
        <v>39</v>
      </c>
      <c r="D23" s="253">
        <v>7500</v>
      </c>
      <c r="E23" s="191">
        <v>5333.12</v>
      </c>
      <c r="F23" s="213">
        <v>3436.56</v>
      </c>
      <c r="G23" s="245">
        <v>7500</v>
      </c>
      <c r="H23" s="193">
        <v>5000</v>
      </c>
      <c r="I23" s="261">
        <v>5778.15</v>
      </c>
      <c r="J23" s="279">
        <v>8000</v>
      </c>
      <c r="K23" s="193">
        <v>8000</v>
      </c>
      <c r="L23" s="213">
        <v>5771</v>
      </c>
      <c r="M23" s="272">
        <v>7000</v>
      </c>
    </row>
    <row r="24" spans="1:15" x14ac:dyDescent="0.25">
      <c r="A24" s="304"/>
      <c r="B24" s="305"/>
      <c r="C24" s="297" t="s">
        <v>0</v>
      </c>
      <c r="D24" s="306">
        <f>SUM(D7:D23)</f>
        <v>104700</v>
      </c>
      <c r="E24" s="307">
        <f>SUM(E7:E23)</f>
        <v>83833.119999999995</v>
      </c>
      <c r="F24" s="308">
        <f t="shared" ref="F24" si="0">SUM(F9:F23)</f>
        <v>45668.619999999995</v>
      </c>
      <c r="G24" s="309">
        <f t="shared" ref="G24:H24" si="1">SUM(G7:G23)</f>
        <v>92600</v>
      </c>
      <c r="H24" s="307">
        <f t="shared" si="1"/>
        <v>84100</v>
      </c>
      <c r="I24" s="310">
        <f t="shared" ref="I24:J24" si="2">SUM(I7:I23)</f>
        <v>85341.739999999991</v>
      </c>
      <c r="J24" s="306">
        <f t="shared" si="2"/>
        <v>72000</v>
      </c>
      <c r="K24" s="307">
        <f t="shared" ref="K24:M24" si="3">SUM(K7:K23)</f>
        <v>74000</v>
      </c>
      <c r="L24" s="308">
        <f t="shared" si="3"/>
        <v>76118.97</v>
      </c>
      <c r="M24" s="311">
        <f t="shared" si="3"/>
        <v>125000</v>
      </c>
    </row>
    <row r="25" spans="1:15" x14ac:dyDescent="0.25">
      <c r="A25" s="212" t="s">
        <v>120</v>
      </c>
      <c r="B25" s="197" t="s">
        <v>120</v>
      </c>
      <c r="C25" s="238" t="s">
        <v>40</v>
      </c>
      <c r="D25" s="253">
        <v>1360000</v>
      </c>
      <c r="E25" s="191">
        <v>1360000</v>
      </c>
      <c r="F25" s="215">
        <v>1425755.5</v>
      </c>
      <c r="G25" s="246">
        <v>1360000</v>
      </c>
      <c r="H25" s="194">
        <v>1400000</v>
      </c>
      <c r="I25" s="263">
        <v>1372552.01</v>
      </c>
      <c r="J25" s="280">
        <v>1221000</v>
      </c>
      <c r="K25" s="194">
        <v>1180000</v>
      </c>
      <c r="L25" s="215">
        <v>1134158.06</v>
      </c>
      <c r="M25" s="274">
        <v>560000</v>
      </c>
      <c r="O25" s="1" t="s">
        <v>788</v>
      </c>
    </row>
    <row r="26" spans="1:15" x14ac:dyDescent="0.25">
      <c r="A26" s="212" t="s">
        <v>121</v>
      </c>
      <c r="B26" s="197" t="s">
        <v>121</v>
      </c>
      <c r="C26" s="238" t="s">
        <v>41</v>
      </c>
      <c r="D26" s="253">
        <v>0</v>
      </c>
      <c r="E26" s="191">
        <v>0</v>
      </c>
      <c r="F26" s="214">
        <v>0</v>
      </c>
      <c r="G26" s="231">
        <v>0</v>
      </c>
      <c r="H26" s="191">
        <v>0</v>
      </c>
      <c r="I26" s="262">
        <v>0</v>
      </c>
      <c r="J26" s="253">
        <v>0</v>
      </c>
      <c r="K26" s="191">
        <v>0</v>
      </c>
      <c r="L26" s="214">
        <v>0</v>
      </c>
      <c r="M26" s="273">
        <v>0</v>
      </c>
    </row>
    <row r="27" spans="1:15" x14ac:dyDescent="0.25">
      <c r="A27" s="212" t="s">
        <v>122</v>
      </c>
      <c r="B27" s="197" t="s">
        <v>122</v>
      </c>
      <c r="C27" s="238" t="s">
        <v>42</v>
      </c>
      <c r="D27" s="253">
        <v>0</v>
      </c>
      <c r="E27" s="191">
        <v>0</v>
      </c>
      <c r="F27" s="214">
        <v>0</v>
      </c>
      <c r="G27" s="231">
        <v>0</v>
      </c>
      <c r="H27" s="191">
        <v>0</v>
      </c>
      <c r="I27" s="262">
        <v>0</v>
      </c>
      <c r="J27" s="253">
        <v>0</v>
      </c>
      <c r="K27" s="191">
        <v>0</v>
      </c>
      <c r="L27" s="214">
        <v>0</v>
      </c>
      <c r="M27" s="273">
        <v>195000</v>
      </c>
      <c r="O27" s="1" t="s">
        <v>789</v>
      </c>
    </row>
    <row r="28" spans="1:15" x14ac:dyDescent="0.25">
      <c r="A28" s="212" t="s">
        <v>123</v>
      </c>
      <c r="B28" s="197" t="s">
        <v>123</v>
      </c>
      <c r="C28" s="238" t="s">
        <v>43</v>
      </c>
      <c r="D28" s="253">
        <v>195000</v>
      </c>
      <c r="E28" s="191">
        <v>154577.43</v>
      </c>
      <c r="F28" s="216">
        <v>154577.43</v>
      </c>
      <c r="G28" s="247">
        <v>369294.02</v>
      </c>
      <c r="H28" s="195">
        <v>467340.04</v>
      </c>
      <c r="I28" s="264">
        <v>467340.04</v>
      </c>
      <c r="J28" s="281">
        <v>800000</v>
      </c>
      <c r="K28" s="195">
        <v>800000</v>
      </c>
      <c r="L28" s="216">
        <v>807186.09</v>
      </c>
      <c r="M28" s="275">
        <v>600000</v>
      </c>
    </row>
    <row r="29" spans="1:15" s="11" customFormat="1" x14ac:dyDescent="0.25">
      <c r="A29" s="304"/>
      <c r="B29" s="305"/>
      <c r="C29" s="297" t="s">
        <v>1</v>
      </c>
      <c r="D29" s="306">
        <f t="shared" ref="D29" si="4">SUM(D25:D28)</f>
        <v>1555000</v>
      </c>
      <c r="E29" s="307">
        <f t="shared" ref="E29" si="5">SUM(E25:E28)</f>
        <v>1514577.43</v>
      </c>
      <c r="F29" s="308">
        <f t="shared" ref="F29" si="6">SUM(F25:F28)</f>
        <v>1580332.93</v>
      </c>
      <c r="G29" s="309">
        <f t="shared" ref="G29:H29" si="7">SUM(G25:G28)</f>
        <v>1729294.02</v>
      </c>
      <c r="H29" s="307">
        <f t="shared" si="7"/>
        <v>1867340.04</v>
      </c>
      <c r="I29" s="310">
        <f t="shared" ref="I29:J29" si="8">SUM(I25:I28)</f>
        <v>1839892.05</v>
      </c>
      <c r="J29" s="306">
        <f t="shared" si="8"/>
        <v>2021000</v>
      </c>
      <c r="K29" s="307">
        <f t="shared" ref="K29:M29" si="9">SUM(K25:K28)</f>
        <v>1980000</v>
      </c>
      <c r="L29" s="308">
        <f t="shared" si="9"/>
        <v>1941344.15</v>
      </c>
      <c r="M29" s="311">
        <f t="shared" si="9"/>
        <v>1355000</v>
      </c>
    </row>
    <row r="30" spans="1:15" x14ac:dyDescent="0.25">
      <c r="A30" s="212"/>
      <c r="B30" s="197"/>
      <c r="C30" s="238"/>
      <c r="D30" s="253"/>
      <c r="E30" s="191"/>
      <c r="F30" s="214"/>
      <c r="G30" s="231"/>
      <c r="H30" s="191"/>
      <c r="I30" s="262"/>
      <c r="J30" s="253"/>
      <c r="K30" s="191"/>
      <c r="L30" s="214"/>
      <c r="M30" s="273"/>
    </row>
    <row r="31" spans="1:15" s="11" customFormat="1" x14ac:dyDescent="0.25">
      <c r="A31" s="320"/>
      <c r="B31" s="321"/>
      <c r="C31" s="322" t="s">
        <v>8</v>
      </c>
      <c r="D31" s="323">
        <f t="shared" ref="D31:E31" si="10">D24+D29</f>
        <v>1659700</v>
      </c>
      <c r="E31" s="324">
        <f t="shared" si="10"/>
        <v>1598410.5499999998</v>
      </c>
      <c r="F31" s="325">
        <f t="shared" ref="F31:H31" si="11">F24+F29</f>
        <v>1626001.5499999998</v>
      </c>
      <c r="G31" s="326">
        <f t="shared" si="11"/>
        <v>1821894.02</v>
      </c>
      <c r="H31" s="324">
        <f t="shared" si="11"/>
        <v>1951440.04</v>
      </c>
      <c r="I31" s="327">
        <f t="shared" ref="I31:J31" si="12">I24+I29</f>
        <v>1925233.79</v>
      </c>
      <c r="J31" s="323">
        <f t="shared" si="12"/>
        <v>2093000</v>
      </c>
      <c r="K31" s="324">
        <f t="shared" ref="K31:M31" si="13">K24+K29</f>
        <v>2054000</v>
      </c>
      <c r="L31" s="325">
        <f t="shared" si="13"/>
        <v>2017463.1199999999</v>
      </c>
      <c r="M31" s="328">
        <f t="shared" si="13"/>
        <v>1480000</v>
      </c>
    </row>
    <row r="32" spans="1:15" x14ac:dyDescent="0.25">
      <c r="A32" s="329" t="s">
        <v>46</v>
      </c>
      <c r="B32" s="330"/>
      <c r="C32" s="331"/>
      <c r="D32" s="332"/>
      <c r="E32" s="333"/>
      <c r="F32" s="334"/>
      <c r="G32" s="335"/>
      <c r="H32" s="333"/>
      <c r="I32" s="336"/>
      <c r="J32" s="332"/>
      <c r="K32" s="333"/>
      <c r="L32" s="334"/>
      <c r="M32" s="337"/>
    </row>
    <row r="33" spans="1:15" x14ac:dyDescent="0.25">
      <c r="A33" s="212" t="s">
        <v>124</v>
      </c>
      <c r="B33" s="197" t="s">
        <v>124</v>
      </c>
      <c r="C33" s="238" t="s">
        <v>86</v>
      </c>
      <c r="D33" s="253">
        <v>32000</v>
      </c>
      <c r="E33" s="191">
        <v>27300</v>
      </c>
      <c r="F33" s="214">
        <v>24295.83</v>
      </c>
      <c r="G33" s="231">
        <v>23100</v>
      </c>
      <c r="H33" s="191">
        <v>25000</v>
      </c>
      <c r="I33" s="262">
        <v>25200</v>
      </c>
      <c r="J33" s="253">
        <v>25000</v>
      </c>
      <c r="K33" s="191">
        <v>25000</v>
      </c>
      <c r="L33" s="214">
        <v>22750</v>
      </c>
      <c r="M33" s="273">
        <v>25000</v>
      </c>
      <c r="O33" s="1" t="s">
        <v>790</v>
      </c>
    </row>
    <row r="34" spans="1:15" x14ac:dyDescent="0.25">
      <c r="A34" s="212" t="s">
        <v>125</v>
      </c>
      <c r="B34" s="197" t="s">
        <v>125</v>
      </c>
      <c r="C34" s="238" t="s">
        <v>51</v>
      </c>
      <c r="D34" s="253">
        <v>55000</v>
      </c>
      <c r="E34" s="191">
        <v>55000</v>
      </c>
      <c r="F34" s="214">
        <v>34435</v>
      </c>
      <c r="G34" s="231">
        <v>45000</v>
      </c>
      <c r="H34" s="191">
        <v>28000</v>
      </c>
      <c r="I34" s="262">
        <v>30485</v>
      </c>
      <c r="J34" s="253">
        <v>32000</v>
      </c>
      <c r="K34" s="191">
        <v>32000</v>
      </c>
      <c r="L34" s="214">
        <v>20470</v>
      </c>
      <c r="M34" s="273">
        <v>30000</v>
      </c>
      <c r="O34" s="1" t="s">
        <v>792</v>
      </c>
    </row>
    <row r="35" spans="1:15" x14ac:dyDescent="0.25">
      <c r="A35" s="212" t="s">
        <v>126</v>
      </c>
      <c r="B35" s="197" t="s">
        <v>126</v>
      </c>
      <c r="C35" s="238" t="s">
        <v>52</v>
      </c>
      <c r="D35" s="253">
        <v>35000</v>
      </c>
      <c r="E35" s="191">
        <v>35000</v>
      </c>
      <c r="F35" s="214">
        <v>25465</v>
      </c>
      <c r="G35" s="231">
        <v>29000</v>
      </c>
      <c r="H35" s="191">
        <v>22000</v>
      </c>
      <c r="I35" s="262">
        <v>25120</v>
      </c>
      <c r="J35" s="253">
        <v>25000</v>
      </c>
      <c r="K35" s="191">
        <v>25000</v>
      </c>
      <c r="L35" s="214">
        <v>18410</v>
      </c>
      <c r="M35" s="273">
        <v>25000</v>
      </c>
      <c r="O35" s="1" t="s">
        <v>791</v>
      </c>
    </row>
    <row r="36" spans="1:15" x14ac:dyDescent="0.25">
      <c r="A36" s="212" t="s">
        <v>127</v>
      </c>
      <c r="B36" s="197" t="s">
        <v>127</v>
      </c>
      <c r="C36" s="238" t="s">
        <v>132</v>
      </c>
      <c r="D36" s="253">
        <v>400</v>
      </c>
      <c r="E36" s="191">
        <v>400</v>
      </c>
      <c r="F36" s="214">
        <v>260</v>
      </c>
      <c r="G36" s="231">
        <v>400</v>
      </c>
      <c r="H36" s="191">
        <v>800</v>
      </c>
      <c r="I36" s="262">
        <v>580</v>
      </c>
      <c r="J36" s="253">
        <v>1000</v>
      </c>
      <c r="K36" s="191">
        <v>1000</v>
      </c>
      <c r="L36" s="214">
        <v>180</v>
      </c>
      <c r="M36" s="273">
        <v>500</v>
      </c>
      <c r="O36" s="1" t="s">
        <v>791</v>
      </c>
    </row>
    <row r="37" spans="1:15" x14ac:dyDescent="0.25">
      <c r="A37" s="212" t="s">
        <v>128</v>
      </c>
      <c r="B37" s="197" t="s">
        <v>128</v>
      </c>
      <c r="C37" s="238" t="s">
        <v>53</v>
      </c>
      <c r="D37" s="253">
        <v>18000</v>
      </c>
      <c r="E37" s="191">
        <v>18000</v>
      </c>
      <c r="F37" s="214">
        <v>15941</v>
      </c>
      <c r="G37" s="231">
        <v>18000</v>
      </c>
      <c r="H37" s="191">
        <v>12000</v>
      </c>
      <c r="I37" s="262">
        <v>14005</v>
      </c>
      <c r="J37" s="253">
        <v>12000</v>
      </c>
      <c r="K37" s="191">
        <v>12000</v>
      </c>
      <c r="L37" s="214">
        <v>10895</v>
      </c>
      <c r="M37" s="273">
        <v>13500</v>
      </c>
      <c r="O37" s="1" t="s">
        <v>792</v>
      </c>
    </row>
    <row r="38" spans="1:15" x14ac:dyDescent="0.25">
      <c r="A38" s="212" t="s">
        <v>133</v>
      </c>
      <c r="B38" s="197" t="s">
        <v>127</v>
      </c>
      <c r="C38" s="238" t="s">
        <v>134</v>
      </c>
      <c r="D38" s="253">
        <v>3600</v>
      </c>
      <c r="E38" s="191">
        <v>3600</v>
      </c>
      <c r="F38" s="214">
        <v>0</v>
      </c>
      <c r="G38" s="231">
        <v>3600</v>
      </c>
      <c r="H38" s="191">
        <v>500</v>
      </c>
      <c r="I38" s="262">
        <v>0</v>
      </c>
      <c r="J38" s="253">
        <v>500</v>
      </c>
      <c r="K38" s="191">
        <v>500</v>
      </c>
      <c r="L38" s="214">
        <v>0</v>
      </c>
      <c r="M38" s="273">
        <v>300</v>
      </c>
      <c r="O38" s="1" t="s">
        <v>791</v>
      </c>
    </row>
    <row r="39" spans="1:15" s="6" customFormat="1" x14ac:dyDescent="0.25">
      <c r="A39" s="338" t="s">
        <v>494</v>
      </c>
      <c r="B39" s="339"/>
      <c r="C39" s="340" t="s">
        <v>135</v>
      </c>
      <c r="D39" s="341"/>
      <c r="E39" s="342"/>
      <c r="F39" s="343"/>
      <c r="G39" s="344"/>
      <c r="H39" s="342"/>
      <c r="I39" s="345"/>
      <c r="J39" s="341"/>
      <c r="K39" s="342"/>
      <c r="L39" s="343"/>
      <c r="M39" s="346"/>
    </row>
    <row r="40" spans="1:15" s="6" customFormat="1" x14ac:dyDescent="0.25">
      <c r="A40" s="338" t="s">
        <v>495</v>
      </c>
      <c r="B40" s="339"/>
      <c r="C40" s="340" t="s">
        <v>136</v>
      </c>
      <c r="D40" s="341"/>
      <c r="E40" s="342"/>
      <c r="F40" s="343"/>
      <c r="G40" s="344"/>
      <c r="H40" s="342"/>
      <c r="I40" s="345"/>
      <c r="J40" s="341"/>
      <c r="K40" s="342"/>
      <c r="L40" s="343"/>
      <c r="M40" s="346"/>
    </row>
    <row r="41" spans="1:15" s="6" customFormat="1" x14ac:dyDescent="0.25">
      <c r="A41" s="212" t="s">
        <v>137</v>
      </c>
      <c r="B41" s="197" t="s">
        <v>130</v>
      </c>
      <c r="C41" s="238" t="s">
        <v>138</v>
      </c>
      <c r="D41" s="253">
        <v>65000</v>
      </c>
      <c r="E41" s="191">
        <v>68412</v>
      </c>
      <c r="F41" s="214">
        <v>60999</v>
      </c>
      <c r="G41" s="231">
        <v>59400</v>
      </c>
      <c r="H41" s="191">
        <v>62000</v>
      </c>
      <c r="I41" s="262">
        <v>60330.6</v>
      </c>
      <c r="J41" s="253">
        <v>62000</v>
      </c>
      <c r="K41" s="191">
        <v>62000</v>
      </c>
      <c r="L41" s="214">
        <v>55452.6</v>
      </c>
      <c r="M41" s="273">
        <v>63000</v>
      </c>
    </row>
    <row r="42" spans="1:15" s="6" customFormat="1" x14ac:dyDescent="0.25">
      <c r="A42" s="212" t="s">
        <v>139</v>
      </c>
      <c r="B42" s="197" t="s">
        <v>130</v>
      </c>
      <c r="C42" s="238" t="s">
        <v>140</v>
      </c>
      <c r="D42" s="253">
        <v>21000</v>
      </c>
      <c r="E42" s="191">
        <v>21612.959999999999</v>
      </c>
      <c r="F42" s="214">
        <v>19118.57</v>
      </c>
      <c r="G42" s="231">
        <v>18480</v>
      </c>
      <c r="H42" s="191">
        <v>19000</v>
      </c>
      <c r="I42" s="262">
        <v>18989.560000000001</v>
      </c>
      <c r="J42" s="253">
        <v>19000</v>
      </c>
      <c r="K42" s="191">
        <v>19000</v>
      </c>
      <c r="L42" s="214">
        <v>17409.330000000002</v>
      </c>
      <c r="M42" s="273">
        <v>19000</v>
      </c>
    </row>
    <row r="43" spans="1:15" s="6" customFormat="1" x14ac:dyDescent="0.25">
      <c r="A43" s="212" t="s">
        <v>141</v>
      </c>
      <c r="B43" s="197" t="s">
        <v>130</v>
      </c>
      <c r="C43" s="238" t="s">
        <v>142</v>
      </c>
      <c r="D43" s="253">
        <v>1835.73</v>
      </c>
      <c r="E43" s="191">
        <v>1835.73</v>
      </c>
      <c r="F43" s="214">
        <v>0</v>
      </c>
      <c r="G43" s="231">
        <v>1835.73</v>
      </c>
      <c r="H43" s="191">
        <v>500</v>
      </c>
      <c r="I43" s="262">
        <v>0</v>
      </c>
      <c r="J43" s="253">
        <v>500</v>
      </c>
      <c r="K43" s="191">
        <v>500</v>
      </c>
      <c r="L43" s="214">
        <v>0</v>
      </c>
      <c r="M43" s="273">
        <v>200</v>
      </c>
    </row>
    <row r="44" spans="1:15" s="6" customFormat="1" x14ac:dyDescent="0.25">
      <c r="A44" s="212" t="s">
        <v>482</v>
      </c>
      <c r="B44" s="197" t="s">
        <v>129</v>
      </c>
      <c r="C44" s="238" t="s">
        <v>483</v>
      </c>
      <c r="D44" s="253">
        <v>164.27</v>
      </c>
      <c r="E44" s="191">
        <v>164.27</v>
      </c>
      <c r="F44" s="214">
        <v>0</v>
      </c>
      <c r="G44" s="231">
        <v>164.27</v>
      </c>
      <c r="H44" s="191">
        <v>164.27</v>
      </c>
      <c r="I44" s="262">
        <v>0</v>
      </c>
      <c r="J44" s="253">
        <v>164.27</v>
      </c>
      <c r="K44" s="191">
        <v>164.27</v>
      </c>
      <c r="L44" s="214">
        <v>182.57</v>
      </c>
      <c r="M44" s="273">
        <v>185</v>
      </c>
    </row>
    <row r="45" spans="1:15" s="8" customFormat="1" x14ac:dyDescent="0.25">
      <c r="A45" s="338" t="s">
        <v>524</v>
      </c>
      <c r="B45" s="339"/>
      <c r="C45" s="340" t="s">
        <v>143</v>
      </c>
      <c r="D45" s="341"/>
      <c r="E45" s="342"/>
      <c r="F45" s="343"/>
      <c r="G45" s="344"/>
      <c r="H45" s="342"/>
      <c r="I45" s="345"/>
      <c r="J45" s="341"/>
      <c r="K45" s="342"/>
      <c r="L45" s="343"/>
      <c r="M45" s="346"/>
    </row>
    <row r="46" spans="1:15" s="6" customFormat="1" x14ac:dyDescent="0.25">
      <c r="A46" s="212" t="s">
        <v>144</v>
      </c>
      <c r="B46" s="197" t="s">
        <v>129</v>
      </c>
      <c r="C46" s="238" t="s">
        <v>479</v>
      </c>
      <c r="D46" s="253">
        <v>94458.39</v>
      </c>
      <c r="E46" s="191">
        <v>80289.63</v>
      </c>
      <c r="F46" s="214">
        <v>66985.58</v>
      </c>
      <c r="G46" s="231">
        <v>93500</v>
      </c>
      <c r="H46" s="191">
        <v>91000</v>
      </c>
      <c r="I46" s="262">
        <v>85575.63</v>
      </c>
      <c r="J46" s="253">
        <v>97500</v>
      </c>
      <c r="K46" s="191">
        <v>97500</v>
      </c>
      <c r="L46" s="214">
        <v>73398.52</v>
      </c>
      <c r="M46" s="273">
        <v>92500</v>
      </c>
    </row>
    <row r="47" spans="1:15" x14ac:dyDescent="0.25">
      <c r="A47" s="212" t="s">
        <v>145</v>
      </c>
      <c r="B47" s="197" t="s">
        <v>129</v>
      </c>
      <c r="C47" s="238" t="s">
        <v>480</v>
      </c>
      <c r="D47" s="253">
        <v>29840.23</v>
      </c>
      <c r="E47" s="191">
        <v>25364.2</v>
      </c>
      <c r="F47" s="214">
        <v>21481.64</v>
      </c>
      <c r="G47" s="231">
        <v>28500</v>
      </c>
      <c r="H47" s="191">
        <v>26000</v>
      </c>
      <c r="I47" s="262">
        <v>23412.36</v>
      </c>
      <c r="J47" s="253">
        <v>23000</v>
      </c>
      <c r="K47" s="191">
        <v>23000</v>
      </c>
      <c r="L47" s="214">
        <v>23735.89</v>
      </c>
      <c r="M47" s="273">
        <v>26000</v>
      </c>
    </row>
    <row r="48" spans="1:15" x14ac:dyDescent="0.25">
      <c r="A48" s="212" t="s">
        <v>146</v>
      </c>
      <c r="B48" s="197" t="s">
        <v>129</v>
      </c>
      <c r="C48" s="238" t="s">
        <v>481</v>
      </c>
      <c r="D48" s="253">
        <v>71328.600000000006</v>
      </c>
      <c r="E48" s="191">
        <v>60629.31</v>
      </c>
      <c r="F48" s="214">
        <v>54680.26</v>
      </c>
      <c r="G48" s="231">
        <v>65500</v>
      </c>
      <c r="H48" s="191">
        <v>65000</v>
      </c>
      <c r="I48" s="262">
        <v>65002.36</v>
      </c>
      <c r="J48" s="253">
        <v>68500</v>
      </c>
      <c r="K48" s="191">
        <v>68500</v>
      </c>
      <c r="L48" s="214">
        <v>62069.98</v>
      </c>
      <c r="M48" s="273">
        <v>73000</v>
      </c>
    </row>
    <row r="49" spans="1:13" x14ac:dyDescent="0.25">
      <c r="A49" s="212" t="s">
        <v>147</v>
      </c>
      <c r="B49" s="197" t="s">
        <v>129</v>
      </c>
      <c r="C49" s="238" t="s">
        <v>148</v>
      </c>
      <c r="D49" s="253">
        <v>13254.31</v>
      </c>
      <c r="E49" s="191">
        <v>11266.16</v>
      </c>
      <c r="F49" s="214">
        <v>10464.84</v>
      </c>
      <c r="G49" s="231">
        <v>12500</v>
      </c>
      <c r="H49" s="191">
        <v>12000</v>
      </c>
      <c r="I49" s="262">
        <v>13138.26</v>
      </c>
      <c r="J49" s="253">
        <v>13000</v>
      </c>
      <c r="K49" s="191">
        <v>13000</v>
      </c>
      <c r="L49" s="214">
        <v>11543.26</v>
      </c>
      <c r="M49" s="273">
        <v>14500</v>
      </c>
    </row>
    <row r="50" spans="1:13" x14ac:dyDescent="0.25">
      <c r="A50" s="212" t="s">
        <v>149</v>
      </c>
      <c r="B50" s="197" t="s">
        <v>129</v>
      </c>
      <c r="C50" s="238" t="s">
        <v>150</v>
      </c>
      <c r="D50" s="253">
        <v>745.9</v>
      </c>
      <c r="E50" s="191">
        <v>745.9</v>
      </c>
      <c r="F50" s="214">
        <v>0</v>
      </c>
      <c r="G50" s="231">
        <v>745.9</v>
      </c>
      <c r="H50" s="191">
        <v>300</v>
      </c>
      <c r="I50" s="262">
        <v>0</v>
      </c>
      <c r="J50" s="253">
        <v>400</v>
      </c>
      <c r="K50" s="191">
        <v>400</v>
      </c>
      <c r="L50" s="214">
        <v>0</v>
      </c>
      <c r="M50" s="273">
        <v>200</v>
      </c>
    </row>
    <row r="51" spans="1:13" x14ac:dyDescent="0.25">
      <c r="A51" s="212" t="s">
        <v>151</v>
      </c>
      <c r="B51" s="197" t="s">
        <v>129</v>
      </c>
      <c r="C51" s="238" t="s">
        <v>484</v>
      </c>
      <c r="D51" s="253">
        <v>372.57</v>
      </c>
      <c r="E51" s="191">
        <v>372.57</v>
      </c>
      <c r="F51" s="214">
        <v>561.97</v>
      </c>
      <c r="G51" s="231">
        <v>372.57</v>
      </c>
      <c r="H51" s="191">
        <v>372.57</v>
      </c>
      <c r="I51" s="262">
        <v>592.82000000000005</v>
      </c>
      <c r="J51" s="253">
        <v>600</v>
      </c>
      <c r="K51" s="191">
        <v>600</v>
      </c>
      <c r="L51" s="214">
        <v>473.67</v>
      </c>
      <c r="M51" s="273">
        <v>500</v>
      </c>
    </row>
    <row r="52" spans="1:13" s="8" customFormat="1" x14ac:dyDescent="0.25">
      <c r="A52" s="338" t="s">
        <v>496</v>
      </c>
      <c r="B52" s="339"/>
      <c r="C52" s="340" t="s">
        <v>152</v>
      </c>
      <c r="D52" s="341"/>
      <c r="E52" s="342"/>
      <c r="F52" s="343"/>
      <c r="G52" s="344"/>
      <c r="H52" s="342"/>
      <c r="I52" s="345"/>
      <c r="J52" s="341"/>
      <c r="K52" s="342"/>
      <c r="L52" s="343"/>
      <c r="M52" s="346"/>
    </row>
    <row r="53" spans="1:13" x14ac:dyDescent="0.25">
      <c r="A53" s="212" t="s">
        <v>153</v>
      </c>
      <c r="B53" s="197" t="s">
        <v>131</v>
      </c>
      <c r="C53" s="238" t="s">
        <v>154</v>
      </c>
      <c r="D53" s="253">
        <v>4750</v>
      </c>
      <c r="E53" s="191">
        <v>3643.92</v>
      </c>
      <c r="F53" s="214">
        <v>1821.96</v>
      </c>
      <c r="G53" s="231">
        <v>5400</v>
      </c>
      <c r="H53" s="191">
        <v>2000</v>
      </c>
      <c r="I53" s="262">
        <v>0</v>
      </c>
      <c r="J53" s="253">
        <v>5400</v>
      </c>
      <c r="K53" s="191">
        <v>5400</v>
      </c>
      <c r="L53" s="214">
        <v>0</v>
      </c>
      <c r="M53" s="273">
        <v>0</v>
      </c>
    </row>
    <row r="54" spans="1:13" x14ac:dyDescent="0.25">
      <c r="A54" s="212" t="s">
        <v>155</v>
      </c>
      <c r="B54" s="197" t="s">
        <v>130</v>
      </c>
      <c r="C54" s="238" t="s">
        <v>156</v>
      </c>
      <c r="D54" s="253">
        <v>1750</v>
      </c>
      <c r="E54" s="191">
        <v>687.96</v>
      </c>
      <c r="F54" s="214">
        <v>343.98</v>
      </c>
      <c r="G54" s="231">
        <v>2160</v>
      </c>
      <c r="H54" s="191">
        <v>750</v>
      </c>
      <c r="I54" s="262">
        <v>0</v>
      </c>
      <c r="J54" s="253">
        <v>2160</v>
      </c>
      <c r="K54" s="191">
        <v>2160</v>
      </c>
      <c r="L54" s="214">
        <v>0</v>
      </c>
      <c r="M54" s="273">
        <v>0</v>
      </c>
    </row>
    <row r="55" spans="1:13" x14ac:dyDescent="0.25">
      <c r="A55" s="347" t="s">
        <v>448</v>
      </c>
      <c r="B55" s="348" t="s">
        <v>337</v>
      </c>
      <c r="C55" s="349" t="s">
        <v>73</v>
      </c>
      <c r="D55" s="341">
        <v>1500</v>
      </c>
      <c r="E55" s="342">
        <v>0</v>
      </c>
      <c r="F55" s="343">
        <v>0</v>
      </c>
      <c r="G55" s="344">
        <v>0</v>
      </c>
      <c r="H55" s="342">
        <v>1500</v>
      </c>
      <c r="I55" s="345">
        <v>0</v>
      </c>
      <c r="J55" s="341">
        <v>1500</v>
      </c>
      <c r="K55" s="342">
        <v>1500</v>
      </c>
      <c r="L55" s="343">
        <v>0</v>
      </c>
      <c r="M55" s="346">
        <v>0</v>
      </c>
    </row>
    <row r="56" spans="1:13" x14ac:dyDescent="0.25">
      <c r="A56" s="350"/>
      <c r="B56" s="351"/>
      <c r="C56" s="352" t="s">
        <v>2</v>
      </c>
      <c r="D56" s="332">
        <f>SUM(D33:D55)</f>
        <v>450000</v>
      </c>
      <c r="E56" s="333">
        <f>SUM(E33:E55)</f>
        <v>414324.61</v>
      </c>
      <c r="F56" s="334">
        <f>SUM(F33:F55)</f>
        <v>336854.63000000006</v>
      </c>
      <c r="G56" s="335">
        <f t="shared" ref="G56:H56" si="14">SUM(G33:G55)</f>
        <v>407658.47000000003</v>
      </c>
      <c r="H56" s="333">
        <f t="shared" si="14"/>
        <v>368886.84</v>
      </c>
      <c r="I56" s="336">
        <f t="shared" ref="I56:J56" si="15">SUM(I33:I55)</f>
        <v>362431.59</v>
      </c>
      <c r="J56" s="332">
        <f t="shared" si="15"/>
        <v>389224.27</v>
      </c>
      <c r="K56" s="333">
        <f t="shared" ref="K56:M56" si="16">SUM(K33:K55)</f>
        <v>389224.27</v>
      </c>
      <c r="L56" s="334">
        <f t="shared" si="16"/>
        <v>316970.82</v>
      </c>
      <c r="M56" s="337">
        <f t="shared" si="16"/>
        <v>383385</v>
      </c>
    </row>
    <row r="57" spans="1:13" s="8" customFormat="1" x14ac:dyDescent="0.25">
      <c r="A57" s="338" t="s">
        <v>525</v>
      </c>
      <c r="B57" s="339"/>
      <c r="C57" s="353" t="s">
        <v>157</v>
      </c>
      <c r="D57" s="341"/>
      <c r="E57" s="342"/>
      <c r="F57" s="343"/>
      <c r="G57" s="344"/>
      <c r="H57" s="342"/>
      <c r="I57" s="345"/>
      <c r="J57" s="341"/>
      <c r="K57" s="342"/>
      <c r="L57" s="343"/>
      <c r="M57" s="346"/>
    </row>
    <row r="58" spans="1:13" x14ac:dyDescent="0.25">
      <c r="A58" s="212" t="s">
        <v>158</v>
      </c>
      <c r="B58" s="197" t="s">
        <v>158</v>
      </c>
      <c r="C58" s="238" t="s">
        <v>159</v>
      </c>
      <c r="D58" s="253">
        <v>3200</v>
      </c>
      <c r="E58" s="191">
        <v>3200</v>
      </c>
      <c r="F58" s="214">
        <v>1192.01</v>
      </c>
      <c r="G58" s="231">
        <v>3200</v>
      </c>
      <c r="H58" s="191">
        <v>1500</v>
      </c>
      <c r="I58" s="262">
        <v>686.79</v>
      </c>
      <c r="J58" s="253">
        <v>1500</v>
      </c>
      <c r="K58" s="191">
        <v>1500</v>
      </c>
      <c r="L58" s="214">
        <v>156.78</v>
      </c>
      <c r="M58" s="273">
        <v>300</v>
      </c>
    </row>
    <row r="59" spans="1:13" x14ac:dyDescent="0.25">
      <c r="A59" s="212" t="s">
        <v>160</v>
      </c>
      <c r="B59" s="197" t="s">
        <v>158</v>
      </c>
      <c r="C59" s="238" t="s">
        <v>161</v>
      </c>
      <c r="D59" s="253">
        <v>720</v>
      </c>
      <c r="E59" s="191">
        <v>720</v>
      </c>
      <c r="F59" s="214">
        <v>488.8</v>
      </c>
      <c r="G59" s="231">
        <v>720</v>
      </c>
      <c r="H59" s="191">
        <v>600</v>
      </c>
      <c r="I59" s="262">
        <v>568.79999999999995</v>
      </c>
      <c r="J59" s="253">
        <v>600</v>
      </c>
      <c r="K59" s="191">
        <v>600</v>
      </c>
      <c r="L59" s="214">
        <v>548.9</v>
      </c>
      <c r="M59" s="273">
        <v>600</v>
      </c>
    </row>
    <row r="60" spans="1:13" x14ac:dyDescent="0.25">
      <c r="A60" s="212" t="s">
        <v>162</v>
      </c>
      <c r="B60" s="197" t="s">
        <v>158</v>
      </c>
      <c r="C60" s="238" t="s">
        <v>793</v>
      </c>
      <c r="D60" s="253">
        <v>120</v>
      </c>
      <c r="E60" s="191">
        <v>120</v>
      </c>
      <c r="F60" s="214">
        <v>69.959999999999994</v>
      </c>
      <c r="G60" s="231">
        <v>120</v>
      </c>
      <c r="H60" s="191">
        <v>69.959999999999994</v>
      </c>
      <c r="I60" s="262">
        <v>69.959999999999994</v>
      </c>
      <c r="J60" s="253">
        <v>75</v>
      </c>
      <c r="K60" s="191">
        <v>75</v>
      </c>
      <c r="L60" s="214">
        <v>69.959999999999994</v>
      </c>
      <c r="M60" s="273">
        <v>75</v>
      </c>
    </row>
    <row r="61" spans="1:13" x14ac:dyDescent="0.25">
      <c r="A61" s="212" t="s">
        <v>163</v>
      </c>
      <c r="B61" s="197" t="s">
        <v>158</v>
      </c>
      <c r="C61" s="238" t="s">
        <v>164</v>
      </c>
      <c r="D61" s="253">
        <v>1880</v>
      </c>
      <c r="E61" s="191">
        <v>1880</v>
      </c>
      <c r="F61" s="214">
        <v>0</v>
      </c>
      <c r="G61" s="231">
        <v>1880</v>
      </c>
      <c r="H61" s="191">
        <v>300</v>
      </c>
      <c r="I61" s="262">
        <v>0</v>
      </c>
      <c r="J61" s="253">
        <v>300</v>
      </c>
      <c r="K61" s="191">
        <v>300</v>
      </c>
      <c r="L61" s="214">
        <v>0</v>
      </c>
      <c r="M61" s="273">
        <v>0</v>
      </c>
    </row>
    <row r="62" spans="1:13" x14ac:dyDescent="0.25">
      <c r="A62" s="212" t="s">
        <v>165</v>
      </c>
      <c r="B62" s="197" t="s">
        <v>158</v>
      </c>
      <c r="C62" s="238" t="s">
        <v>166</v>
      </c>
      <c r="D62" s="253">
        <v>3080</v>
      </c>
      <c r="E62" s="191">
        <v>3080</v>
      </c>
      <c r="F62" s="214">
        <v>474.5</v>
      </c>
      <c r="G62" s="231">
        <v>3080</v>
      </c>
      <c r="H62" s="191">
        <v>1000</v>
      </c>
      <c r="I62" s="262">
        <v>20</v>
      </c>
      <c r="J62" s="253">
        <v>1000</v>
      </c>
      <c r="K62" s="191">
        <v>1000</v>
      </c>
      <c r="L62" s="214">
        <v>1075.75</v>
      </c>
      <c r="M62" s="273">
        <v>1000</v>
      </c>
    </row>
    <row r="63" spans="1:13" x14ac:dyDescent="0.25">
      <c r="A63" s="212" t="s">
        <v>167</v>
      </c>
      <c r="B63" s="197" t="s">
        <v>454</v>
      </c>
      <c r="C63" s="238" t="s">
        <v>168</v>
      </c>
      <c r="D63" s="253">
        <v>6000</v>
      </c>
      <c r="E63" s="191">
        <v>6000</v>
      </c>
      <c r="F63" s="214">
        <v>257.33999999999997</v>
      </c>
      <c r="G63" s="231">
        <v>2000</v>
      </c>
      <c r="H63" s="191">
        <v>1000</v>
      </c>
      <c r="I63" s="262">
        <v>874.41</v>
      </c>
      <c r="J63" s="253">
        <v>1000</v>
      </c>
      <c r="K63" s="191">
        <v>1000</v>
      </c>
      <c r="L63" s="214">
        <v>166.74</v>
      </c>
      <c r="M63" s="273">
        <v>250</v>
      </c>
    </row>
    <row r="64" spans="1:13" x14ac:dyDescent="0.25">
      <c r="A64" s="212" t="s">
        <v>169</v>
      </c>
      <c r="B64" s="197" t="s">
        <v>449</v>
      </c>
      <c r="C64" s="238" t="s">
        <v>65</v>
      </c>
      <c r="D64" s="253">
        <v>750</v>
      </c>
      <c r="E64" s="191">
        <v>750</v>
      </c>
      <c r="F64" s="214">
        <v>620.71</v>
      </c>
      <c r="G64" s="231">
        <v>750</v>
      </c>
      <c r="H64" s="191">
        <v>500</v>
      </c>
      <c r="I64" s="262">
        <v>169.06</v>
      </c>
      <c r="J64" s="253">
        <v>300</v>
      </c>
      <c r="K64" s="191">
        <v>300</v>
      </c>
      <c r="L64" s="214">
        <v>0</v>
      </c>
      <c r="M64" s="273">
        <v>100</v>
      </c>
    </row>
    <row r="65" spans="1:15" x14ac:dyDescent="0.25">
      <c r="A65" s="212" t="s">
        <v>170</v>
      </c>
      <c r="B65" s="197" t="s">
        <v>450</v>
      </c>
      <c r="C65" s="238" t="s">
        <v>66</v>
      </c>
      <c r="D65" s="253">
        <v>700</v>
      </c>
      <c r="E65" s="191">
        <v>700</v>
      </c>
      <c r="F65" s="214">
        <v>306.98</v>
      </c>
      <c r="G65" s="231">
        <v>700</v>
      </c>
      <c r="H65" s="191">
        <v>600</v>
      </c>
      <c r="I65" s="262">
        <v>358.2</v>
      </c>
      <c r="J65" s="253">
        <v>600</v>
      </c>
      <c r="K65" s="191">
        <v>600</v>
      </c>
      <c r="L65" s="214">
        <v>275.14</v>
      </c>
      <c r="M65" s="273">
        <v>350</v>
      </c>
    </row>
    <row r="66" spans="1:15" s="8" customFormat="1" x14ac:dyDescent="0.25">
      <c r="A66" s="338" t="s">
        <v>497</v>
      </c>
      <c r="B66" s="339"/>
      <c r="C66" s="340" t="s">
        <v>172</v>
      </c>
      <c r="D66" s="341"/>
      <c r="E66" s="342"/>
      <c r="F66" s="343"/>
      <c r="G66" s="344"/>
      <c r="H66" s="342"/>
      <c r="I66" s="345"/>
      <c r="J66" s="341"/>
      <c r="K66" s="342"/>
      <c r="L66" s="343"/>
      <c r="M66" s="346"/>
    </row>
    <row r="67" spans="1:15" x14ac:dyDescent="0.25">
      <c r="A67" s="212" t="s">
        <v>173</v>
      </c>
      <c r="B67" s="197" t="s">
        <v>171</v>
      </c>
      <c r="C67" s="238" t="s">
        <v>67</v>
      </c>
      <c r="D67" s="253">
        <v>500</v>
      </c>
      <c r="E67" s="191">
        <v>500</v>
      </c>
      <c r="F67" s="214">
        <v>362.78</v>
      </c>
      <c r="G67" s="231">
        <v>500</v>
      </c>
      <c r="H67" s="191">
        <v>300</v>
      </c>
      <c r="I67" s="262">
        <v>225.6</v>
      </c>
      <c r="J67" s="253">
        <v>300</v>
      </c>
      <c r="K67" s="191">
        <v>300</v>
      </c>
      <c r="L67" s="214">
        <v>271.35000000000002</v>
      </c>
      <c r="M67" s="273">
        <v>300</v>
      </c>
    </row>
    <row r="68" spans="1:15" x14ac:dyDescent="0.25">
      <c r="A68" s="212" t="s">
        <v>174</v>
      </c>
      <c r="B68" s="197" t="s">
        <v>171</v>
      </c>
      <c r="C68" s="238" t="s">
        <v>175</v>
      </c>
      <c r="D68" s="253">
        <v>500</v>
      </c>
      <c r="E68" s="191">
        <v>500</v>
      </c>
      <c r="F68" s="214">
        <v>699.29</v>
      </c>
      <c r="G68" s="231">
        <v>500</v>
      </c>
      <c r="H68" s="191">
        <v>700</v>
      </c>
      <c r="I68" s="262">
        <v>614.87</v>
      </c>
      <c r="J68" s="253">
        <v>700</v>
      </c>
      <c r="K68" s="191">
        <v>700</v>
      </c>
      <c r="L68" s="214">
        <v>358.76</v>
      </c>
      <c r="M68" s="273">
        <v>400</v>
      </c>
    </row>
    <row r="69" spans="1:15" x14ac:dyDescent="0.25">
      <c r="A69" s="212" t="s">
        <v>176</v>
      </c>
      <c r="B69" s="197" t="s">
        <v>171</v>
      </c>
      <c r="C69" s="238" t="s">
        <v>177</v>
      </c>
      <c r="D69" s="253">
        <v>500</v>
      </c>
      <c r="E69" s="191">
        <v>500</v>
      </c>
      <c r="F69" s="214">
        <v>301.54000000000002</v>
      </c>
      <c r="G69" s="231">
        <v>500</v>
      </c>
      <c r="H69" s="191">
        <v>500</v>
      </c>
      <c r="I69" s="262">
        <v>431.37</v>
      </c>
      <c r="J69" s="253">
        <v>500</v>
      </c>
      <c r="K69" s="191">
        <v>500</v>
      </c>
      <c r="L69" s="214">
        <v>406.72</v>
      </c>
      <c r="M69" s="273">
        <v>500</v>
      </c>
    </row>
    <row r="70" spans="1:15" x14ac:dyDescent="0.25">
      <c r="A70" s="212" t="s">
        <v>178</v>
      </c>
      <c r="B70" s="197" t="s">
        <v>171</v>
      </c>
      <c r="C70" s="238" t="s">
        <v>179</v>
      </c>
      <c r="D70" s="253">
        <v>100</v>
      </c>
      <c r="E70" s="191">
        <v>100</v>
      </c>
      <c r="F70" s="214">
        <v>0</v>
      </c>
      <c r="G70" s="231">
        <v>100</v>
      </c>
      <c r="H70" s="191">
        <v>5000</v>
      </c>
      <c r="I70" s="262">
        <v>0</v>
      </c>
      <c r="J70" s="253">
        <v>5000</v>
      </c>
      <c r="K70" s="191">
        <v>5000</v>
      </c>
      <c r="L70" s="214">
        <v>4279.84</v>
      </c>
      <c r="M70" s="273">
        <v>3500</v>
      </c>
    </row>
    <row r="71" spans="1:15" s="8" customFormat="1" x14ac:dyDescent="0.25">
      <c r="A71" s="338" t="s">
        <v>498</v>
      </c>
      <c r="B71" s="339"/>
      <c r="C71" s="340" t="s">
        <v>181</v>
      </c>
      <c r="D71" s="341"/>
      <c r="E71" s="342"/>
      <c r="F71" s="343"/>
      <c r="G71" s="344"/>
      <c r="H71" s="342"/>
      <c r="I71" s="345"/>
      <c r="J71" s="341"/>
      <c r="K71" s="342"/>
      <c r="L71" s="343"/>
      <c r="M71" s="346"/>
    </row>
    <row r="72" spans="1:15" x14ac:dyDescent="0.25">
      <c r="A72" s="212" t="s">
        <v>182</v>
      </c>
      <c r="B72" s="197" t="s">
        <v>180</v>
      </c>
      <c r="C72" s="238" t="s">
        <v>548</v>
      </c>
      <c r="D72" s="253">
        <v>6000</v>
      </c>
      <c r="E72" s="191">
        <v>6000</v>
      </c>
      <c r="F72" s="214">
        <v>1798.16</v>
      </c>
      <c r="G72" s="231">
        <v>6000</v>
      </c>
      <c r="H72" s="191">
        <v>20000</v>
      </c>
      <c r="I72" s="262">
        <v>10500.62</v>
      </c>
      <c r="J72" s="253">
        <v>20000</v>
      </c>
      <c r="K72" s="191">
        <v>20000</v>
      </c>
      <c r="L72" s="214">
        <v>18371.830000000002</v>
      </c>
      <c r="M72" s="273">
        <v>500</v>
      </c>
    </row>
    <row r="73" spans="1:15" x14ac:dyDescent="0.25">
      <c r="A73" s="212" t="s">
        <v>183</v>
      </c>
      <c r="B73" s="197" t="s">
        <v>180</v>
      </c>
      <c r="C73" s="238" t="s">
        <v>184</v>
      </c>
      <c r="D73" s="253">
        <v>5000</v>
      </c>
      <c r="E73" s="191">
        <v>6000</v>
      </c>
      <c r="F73" s="214">
        <v>1515.86</v>
      </c>
      <c r="G73" s="231">
        <v>5000</v>
      </c>
      <c r="H73" s="191">
        <v>3000</v>
      </c>
      <c r="I73" s="262">
        <v>1217.6500000000001</v>
      </c>
      <c r="J73" s="253">
        <v>2000</v>
      </c>
      <c r="K73" s="191">
        <v>2000</v>
      </c>
      <c r="L73" s="214">
        <v>39.9</v>
      </c>
      <c r="M73" s="273">
        <v>500</v>
      </c>
    </row>
    <row r="74" spans="1:15" x14ac:dyDescent="0.25">
      <c r="A74" s="212" t="s">
        <v>185</v>
      </c>
      <c r="B74" s="197" t="s">
        <v>180</v>
      </c>
      <c r="C74" s="238" t="s">
        <v>186</v>
      </c>
      <c r="D74" s="253">
        <v>1000</v>
      </c>
      <c r="E74" s="191">
        <v>1000</v>
      </c>
      <c r="F74" s="214">
        <v>1250</v>
      </c>
      <c r="G74" s="231">
        <v>1000</v>
      </c>
      <c r="H74" s="191">
        <v>1000</v>
      </c>
      <c r="I74" s="262">
        <v>60.98</v>
      </c>
      <c r="J74" s="253">
        <v>1000</v>
      </c>
      <c r="K74" s="191">
        <v>1000</v>
      </c>
      <c r="L74" s="214">
        <v>123.77</v>
      </c>
      <c r="M74" s="273">
        <v>200</v>
      </c>
    </row>
    <row r="75" spans="1:15" s="8" customFormat="1" x14ac:dyDescent="0.25">
      <c r="A75" s="338" t="s">
        <v>499</v>
      </c>
      <c r="B75" s="339"/>
      <c r="C75" s="340" t="s">
        <v>549</v>
      </c>
      <c r="D75" s="341"/>
      <c r="E75" s="342"/>
      <c r="F75" s="343"/>
      <c r="G75" s="344"/>
      <c r="H75" s="342"/>
      <c r="I75" s="345"/>
      <c r="J75" s="341"/>
      <c r="K75" s="342"/>
      <c r="L75" s="343"/>
      <c r="M75" s="346"/>
    </row>
    <row r="76" spans="1:15" x14ac:dyDescent="0.25">
      <c r="A76" s="212" t="s">
        <v>188</v>
      </c>
      <c r="B76" s="197" t="s">
        <v>187</v>
      </c>
      <c r="C76" s="238" t="s">
        <v>794</v>
      </c>
      <c r="D76" s="253">
        <v>300</v>
      </c>
      <c r="E76" s="191">
        <v>300</v>
      </c>
      <c r="F76" s="214">
        <v>551.72</v>
      </c>
      <c r="G76" s="231">
        <v>300</v>
      </c>
      <c r="H76" s="191">
        <v>1500</v>
      </c>
      <c r="I76" s="262">
        <v>2293.25</v>
      </c>
      <c r="J76" s="253">
        <v>12000</v>
      </c>
      <c r="K76" s="191">
        <v>12000</v>
      </c>
      <c r="L76" s="214">
        <v>22554.18</v>
      </c>
      <c r="M76" s="273">
        <v>14000</v>
      </c>
      <c r="O76" s="1" t="s">
        <v>795</v>
      </c>
    </row>
    <row r="77" spans="1:15" x14ac:dyDescent="0.25">
      <c r="A77" s="212" t="s">
        <v>547</v>
      </c>
      <c r="B77" s="197" t="s">
        <v>456</v>
      </c>
      <c r="C77" s="238" t="s">
        <v>189</v>
      </c>
      <c r="D77" s="253">
        <v>600</v>
      </c>
      <c r="E77" s="191">
        <v>600</v>
      </c>
      <c r="F77" s="214">
        <v>1030.28</v>
      </c>
      <c r="G77" s="231">
        <v>600</v>
      </c>
      <c r="H77" s="191">
        <v>600</v>
      </c>
      <c r="I77" s="262">
        <v>80.040000000000006</v>
      </c>
      <c r="J77" s="253">
        <v>600</v>
      </c>
      <c r="K77" s="191">
        <v>600</v>
      </c>
      <c r="L77" s="214">
        <v>166.74</v>
      </c>
      <c r="M77" s="273">
        <v>500</v>
      </c>
    </row>
    <row r="78" spans="1:15" x14ac:dyDescent="0.25">
      <c r="A78" s="212" t="s">
        <v>190</v>
      </c>
      <c r="B78" s="197" t="s">
        <v>187</v>
      </c>
      <c r="C78" s="238" t="s">
        <v>191</v>
      </c>
      <c r="D78" s="253">
        <v>100</v>
      </c>
      <c r="E78" s="191">
        <v>100</v>
      </c>
      <c r="F78" s="214">
        <v>29.75</v>
      </c>
      <c r="G78" s="231">
        <v>100</v>
      </c>
      <c r="H78" s="191">
        <v>2000</v>
      </c>
      <c r="I78" s="262">
        <v>924.32</v>
      </c>
      <c r="J78" s="253">
        <v>2000</v>
      </c>
      <c r="K78" s="191">
        <v>2000</v>
      </c>
      <c r="L78" s="214">
        <v>402.72</v>
      </c>
      <c r="M78" s="273">
        <v>500</v>
      </c>
    </row>
    <row r="79" spans="1:15" s="8" customFormat="1" x14ac:dyDescent="0.25">
      <c r="A79" s="338" t="s">
        <v>500</v>
      </c>
      <c r="B79" s="339"/>
      <c r="C79" s="340" t="s">
        <v>193</v>
      </c>
      <c r="D79" s="341"/>
      <c r="E79" s="342"/>
      <c r="F79" s="343"/>
      <c r="G79" s="344"/>
      <c r="H79" s="342"/>
      <c r="I79" s="345"/>
      <c r="J79" s="341"/>
      <c r="K79" s="342"/>
      <c r="L79" s="343"/>
      <c r="M79" s="346"/>
    </row>
    <row r="80" spans="1:15" x14ac:dyDescent="0.25">
      <c r="A80" s="212" t="s">
        <v>194</v>
      </c>
      <c r="B80" s="197" t="s">
        <v>192</v>
      </c>
      <c r="C80" s="238" t="s">
        <v>195</v>
      </c>
      <c r="D80" s="253">
        <v>467.53</v>
      </c>
      <c r="E80" s="191">
        <v>490.89</v>
      </c>
      <c r="F80" s="214">
        <v>490.89</v>
      </c>
      <c r="G80" s="231">
        <v>490.89</v>
      </c>
      <c r="H80" s="191">
        <v>490.89</v>
      </c>
      <c r="I80" s="262">
        <v>490.89</v>
      </c>
      <c r="J80" s="253">
        <v>490.89</v>
      </c>
      <c r="K80" s="191">
        <v>490.89</v>
      </c>
      <c r="L80" s="214">
        <v>490.89</v>
      </c>
      <c r="M80" s="273">
        <v>500</v>
      </c>
    </row>
    <row r="81" spans="1:15" x14ac:dyDescent="0.25">
      <c r="A81" s="212" t="s">
        <v>196</v>
      </c>
      <c r="B81" s="197" t="s">
        <v>192</v>
      </c>
      <c r="C81" s="238" t="s">
        <v>197</v>
      </c>
      <c r="D81" s="253">
        <v>32.47</v>
      </c>
      <c r="E81" s="191">
        <v>32.47</v>
      </c>
      <c r="F81" s="214">
        <v>0</v>
      </c>
      <c r="G81" s="231">
        <v>32.47</v>
      </c>
      <c r="H81" s="191">
        <v>32.47</v>
      </c>
      <c r="I81" s="262">
        <v>0</v>
      </c>
      <c r="J81" s="253">
        <v>32.47</v>
      </c>
      <c r="K81" s="191">
        <v>32.47</v>
      </c>
      <c r="L81" s="214">
        <v>0</v>
      </c>
      <c r="M81" s="273">
        <v>35</v>
      </c>
    </row>
    <row r="82" spans="1:15" s="8" customFormat="1" x14ac:dyDescent="0.25">
      <c r="A82" s="338" t="s">
        <v>501</v>
      </c>
      <c r="B82" s="339"/>
      <c r="C82" s="340" t="s">
        <v>68</v>
      </c>
      <c r="D82" s="341"/>
      <c r="E82" s="342"/>
      <c r="F82" s="343"/>
      <c r="G82" s="344"/>
      <c r="H82" s="342"/>
      <c r="I82" s="345"/>
      <c r="J82" s="341"/>
      <c r="K82" s="342"/>
      <c r="L82" s="343"/>
      <c r="M82" s="346"/>
    </row>
    <row r="83" spans="1:15" s="9" customFormat="1" x14ac:dyDescent="0.25">
      <c r="A83" s="212" t="s">
        <v>199</v>
      </c>
      <c r="B83" s="197" t="s">
        <v>198</v>
      </c>
      <c r="C83" s="238" t="s">
        <v>200</v>
      </c>
      <c r="D83" s="253">
        <v>1500</v>
      </c>
      <c r="E83" s="191">
        <v>1500</v>
      </c>
      <c r="F83" s="214">
        <v>206.5</v>
      </c>
      <c r="G83" s="231">
        <v>1500</v>
      </c>
      <c r="H83" s="191">
        <v>1500</v>
      </c>
      <c r="I83" s="262">
        <v>0</v>
      </c>
      <c r="J83" s="253">
        <v>1500</v>
      </c>
      <c r="K83" s="191">
        <v>1500</v>
      </c>
      <c r="L83" s="214">
        <v>0</v>
      </c>
      <c r="M83" s="273">
        <v>1500</v>
      </c>
    </row>
    <row r="84" spans="1:15" s="9" customFormat="1" x14ac:dyDescent="0.25">
      <c r="A84" s="212" t="s">
        <v>202</v>
      </c>
      <c r="B84" s="197" t="s">
        <v>198</v>
      </c>
      <c r="C84" s="238" t="s">
        <v>201</v>
      </c>
      <c r="D84" s="253">
        <v>3000</v>
      </c>
      <c r="E84" s="191">
        <v>3000</v>
      </c>
      <c r="F84" s="214">
        <v>0</v>
      </c>
      <c r="G84" s="231">
        <v>1500</v>
      </c>
      <c r="H84" s="191">
        <v>1500</v>
      </c>
      <c r="I84" s="262">
        <v>0</v>
      </c>
      <c r="J84" s="253">
        <v>1500</v>
      </c>
      <c r="K84" s="191">
        <v>1500</v>
      </c>
      <c r="L84" s="214">
        <v>0</v>
      </c>
      <c r="M84" s="273">
        <v>1500</v>
      </c>
    </row>
    <row r="85" spans="1:15" s="9" customFormat="1" x14ac:dyDescent="0.25">
      <c r="A85" s="212" t="s">
        <v>203</v>
      </c>
      <c r="B85" s="197" t="s">
        <v>198</v>
      </c>
      <c r="C85" s="238" t="s">
        <v>204</v>
      </c>
      <c r="D85" s="253">
        <v>3500</v>
      </c>
      <c r="E85" s="191">
        <v>3500</v>
      </c>
      <c r="F85" s="214">
        <v>85</v>
      </c>
      <c r="G85" s="231">
        <v>1500</v>
      </c>
      <c r="H85" s="191">
        <v>1500</v>
      </c>
      <c r="I85" s="262">
        <v>110</v>
      </c>
      <c r="J85" s="253">
        <v>1500</v>
      </c>
      <c r="K85" s="191">
        <v>1500</v>
      </c>
      <c r="L85" s="214">
        <v>0</v>
      </c>
      <c r="M85" s="273">
        <v>1000</v>
      </c>
    </row>
    <row r="86" spans="1:15" s="8" customFormat="1" x14ac:dyDescent="0.25">
      <c r="A86" s="338" t="s">
        <v>526</v>
      </c>
      <c r="B86" s="339"/>
      <c r="C86" s="340" t="s">
        <v>205</v>
      </c>
      <c r="D86" s="341"/>
      <c r="E86" s="342"/>
      <c r="F86" s="343"/>
      <c r="G86" s="344"/>
      <c r="H86" s="342"/>
      <c r="I86" s="345"/>
      <c r="J86" s="341"/>
      <c r="K86" s="342"/>
      <c r="L86" s="343"/>
      <c r="M86" s="346"/>
    </row>
    <row r="87" spans="1:15" s="9" customFormat="1" x14ac:dyDescent="0.25">
      <c r="A87" s="212" t="s">
        <v>206</v>
      </c>
      <c r="B87" s="197" t="s">
        <v>206</v>
      </c>
      <c r="C87" s="238" t="s">
        <v>488</v>
      </c>
      <c r="D87" s="253">
        <v>50000</v>
      </c>
      <c r="E87" s="191">
        <v>10000</v>
      </c>
      <c r="F87" s="214">
        <v>2631.47</v>
      </c>
      <c r="G87" s="231">
        <v>10000</v>
      </c>
      <c r="H87" s="191">
        <v>25000</v>
      </c>
      <c r="I87" s="262">
        <v>12884.26</v>
      </c>
      <c r="J87" s="253">
        <v>25000</v>
      </c>
      <c r="K87" s="191">
        <v>15000</v>
      </c>
      <c r="L87" s="214">
        <v>4816.95</v>
      </c>
      <c r="M87" s="273">
        <v>10000</v>
      </c>
    </row>
    <row r="88" spans="1:15" s="9" customFormat="1" x14ac:dyDescent="0.25">
      <c r="A88" s="212" t="s">
        <v>207</v>
      </c>
      <c r="B88" s="197" t="s">
        <v>207</v>
      </c>
      <c r="C88" s="238" t="s">
        <v>208</v>
      </c>
      <c r="D88" s="253">
        <v>4000</v>
      </c>
      <c r="E88" s="191">
        <v>4000</v>
      </c>
      <c r="F88" s="214">
        <v>3032.12</v>
      </c>
      <c r="G88" s="231">
        <v>5000</v>
      </c>
      <c r="H88" s="191">
        <v>4000</v>
      </c>
      <c r="I88" s="262">
        <v>3737.44</v>
      </c>
      <c r="J88" s="253">
        <v>4000</v>
      </c>
      <c r="K88" s="191">
        <v>4000</v>
      </c>
      <c r="L88" s="214">
        <v>3836.41</v>
      </c>
      <c r="M88" s="273">
        <v>5000</v>
      </c>
    </row>
    <row r="89" spans="1:15" s="9" customFormat="1" x14ac:dyDescent="0.25">
      <c r="A89" s="212" t="s">
        <v>209</v>
      </c>
      <c r="B89" s="197" t="s">
        <v>206</v>
      </c>
      <c r="C89" s="238" t="s">
        <v>210</v>
      </c>
      <c r="D89" s="253">
        <v>1000</v>
      </c>
      <c r="E89" s="191">
        <v>1000</v>
      </c>
      <c r="F89" s="214">
        <v>0</v>
      </c>
      <c r="G89" s="231">
        <v>1000</v>
      </c>
      <c r="H89" s="191">
        <v>1000</v>
      </c>
      <c r="I89" s="262">
        <v>0</v>
      </c>
      <c r="J89" s="253">
        <v>1000</v>
      </c>
      <c r="K89" s="191">
        <v>1000</v>
      </c>
      <c r="L89" s="214">
        <v>0</v>
      </c>
      <c r="M89" s="273">
        <v>500</v>
      </c>
    </row>
    <row r="90" spans="1:15" s="8" customFormat="1" x14ac:dyDescent="0.25">
      <c r="A90" s="338" t="s">
        <v>527</v>
      </c>
      <c r="B90" s="339"/>
      <c r="C90" s="340" t="s">
        <v>211</v>
      </c>
      <c r="D90" s="341"/>
      <c r="E90" s="342"/>
      <c r="F90" s="343"/>
      <c r="G90" s="344"/>
      <c r="H90" s="342"/>
      <c r="I90" s="345"/>
      <c r="J90" s="341"/>
      <c r="K90" s="342"/>
      <c r="L90" s="343"/>
      <c r="M90" s="346"/>
    </row>
    <row r="91" spans="1:15" s="8" customFormat="1" x14ac:dyDescent="0.25">
      <c r="A91" s="338" t="s">
        <v>502</v>
      </c>
      <c r="B91" s="339"/>
      <c r="C91" s="354" t="s">
        <v>213</v>
      </c>
      <c r="D91" s="341"/>
      <c r="E91" s="342"/>
      <c r="F91" s="343"/>
      <c r="G91" s="344"/>
      <c r="H91" s="342"/>
      <c r="I91" s="345"/>
      <c r="J91" s="341"/>
      <c r="K91" s="342"/>
      <c r="L91" s="343"/>
      <c r="M91" s="346"/>
    </row>
    <row r="92" spans="1:15" s="9" customFormat="1" x14ac:dyDescent="0.25">
      <c r="A92" s="212" t="s">
        <v>214</v>
      </c>
      <c r="B92" s="197" t="s">
        <v>212</v>
      </c>
      <c r="C92" s="238" t="s">
        <v>215</v>
      </c>
      <c r="D92" s="253">
        <v>300</v>
      </c>
      <c r="E92" s="191">
        <v>300</v>
      </c>
      <c r="F92" s="214">
        <v>0</v>
      </c>
      <c r="G92" s="231">
        <v>300</v>
      </c>
      <c r="H92" s="191">
        <v>300</v>
      </c>
      <c r="I92" s="262">
        <v>0</v>
      </c>
      <c r="J92" s="253">
        <v>300</v>
      </c>
      <c r="K92" s="191">
        <v>300</v>
      </c>
      <c r="L92" s="214">
        <v>0</v>
      </c>
      <c r="M92" s="273">
        <v>300</v>
      </c>
    </row>
    <row r="93" spans="1:15" s="9" customFormat="1" x14ac:dyDescent="0.25">
      <c r="A93" s="212" t="s">
        <v>216</v>
      </c>
      <c r="B93" s="197" t="s">
        <v>212</v>
      </c>
      <c r="C93" s="238" t="s">
        <v>217</v>
      </c>
      <c r="D93" s="253">
        <v>100</v>
      </c>
      <c r="E93" s="191">
        <v>100</v>
      </c>
      <c r="F93" s="214">
        <v>0</v>
      </c>
      <c r="G93" s="231">
        <v>100</v>
      </c>
      <c r="H93" s="191">
        <v>100</v>
      </c>
      <c r="I93" s="262">
        <v>0</v>
      </c>
      <c r="J93" s="253">
        <v>100</v>
      </c>
      <c r="K93" s="191">
        <v>100</v>
      </c>
      <c r="L93" s="214">
        <v>0</v>
      </c>
      <c r="M93" s="273">
        <v>0</v>
      </c>
    </row>
    <row r="94" spans="1:15" s="9" customFormat="1" x14ac:dyDescent="0.25">
      <c r="A94" s="212" t="s">
        <v>218</v>
      </c>
      <c r="B94" s="197" t="s">
        <v>212</v>
      </c>
      <c r="C94" s="238" t="s">
        <v>219</v>
      </c>
      <c r="D94" s="253">
        <v>100</v>
      </c>
      <c r="E94" s="191">
        <v>100</v>
      </c>
      <c r="F94" s="214">
        <v>0</v>
      </c>
      <c r="G94" s="231">
        <v>100</v>
      </c>
      <c r="H94" s="191">
        <v>100</v>
      </c>
      <c r="I94" s="262">
        <v>0</v>
      </c>
      <c r="J94" s="253">
        <v>100</v>
      </c>
      <c r="K94" s="191">
        <v>100</v>
      </c>
      <c r="L94" s="214">
        <v>0</v>
      </c>
      <c r="M94" s="273">
        <v>100</v>
      </c>
    </row>
    <row r="95" spans="1:15" s="8" customFormat="1" x14ac:dyDescent="0.25">
      <c r="A95" s="338" t="s">
        <v>503</v>
      </c>
      <c r="B95" s="339"/>
      <c r="C95" s="340" t="s">
        <v>87</v>
      </c>
      <c r="D95" s="341"/>
      <c r="E95" s="342"/>
      <c r="F95" s="343"/>
      <c r="G95" s="344"/>
      <c r="H95" s="342"/>
      <c r="I95" s="345"/>
      <c r="J95" s="341"/>
      <c r="K95" s="342"/>
      <c r="L95" s="343"/>
      <c r="M95" s="346"/>
    </row>
    <row r="96" spans="1:15" x14ac:dyDescent="0.25">
      <c r="A96" s="212" t="s">
        <v>88</v>
      </c>
      <c r="B96" s="197" t="s">
        <v>88</v>
      </c>
      <c r="C96" s="238" t="s">
        <v>220</v>
      </c>
      <c r="D96" s="253">
        <v>56000</v>
      </c>
      <c r="E96" s="191">
        <v>56000</v>
      </c>
      <c r="F96" s="214">
        <v>40888.35</v>
      </c>
      <c r="G96" s="231">
        <v>40000</v>
      </c>
      <c r="H96" s="191">
        <v>30000</v>
      </c>
      <c r="I96" s="262">
        <v>29546.91</v>
      </c>
      <c r="J96" s="253">
        <v>35000</v>
      </c>
      <c r="K96" s="191">
        <v>23000</v>
      </c>
      <c r="L96" s="214">
        <v>8530.4</v>
      </c>
      <c r="M96" s="273">
        <v>25000</v>
      </c>
      <c r="O96" s="1" t="s">
        <v>796</v>
      </c>
    </row>
    <row r="97" spans="1:15" x14ac:dyDescent="0.25">
      <c r="A97" s="212" t="s">
        <v>89</v>
      </c>
      <c r="B97" s="197" t="s">
        <v>89</v>
      </c>
      <c r="C97" s="238" t="s">
        <v>221</v>
      </c>
      <c r="D97" s="253">
        <v>2000</v>
      </c>
      <c r="E97" s="191">
        <v>2000</v>
      </c>
      <c r="F97" s="214">
        <v>159</v>
      </c>
      <c r="G97" s="231">
        <v>2000</v>
      </c>
      <c r="H97" s="191">
        <v>1000</v>
      </c>
      <c r="I97" s="262">
        <v>222</v>
      </c>
      <c r="J97" s="253">
        <v>2000</v>
      </c>
      <c r="K97" s="191">
        <v>2000</v>
      </c>
      <c r="L97" s="214">
        <v>290</v>
      </c>
      <c r="M97" s="273">
        <v>2500</v>
      </c>
    </row>
    <row r="98" spans="1:15" x14ac:dyDescent="0.25">
      <c r="A98" s="212" t="s">
        <v>222</v>
      </c>
      <c r="B98" s="197" t="s">
        <v>88</v>
      </c>
      <c r="C98" s="238" t="s">
        <v>223</v>
      </c>
      <c r="D98" s="253">
        <v>21000</v>
      </c>
      <c r="E98" s="191">
        <v>21000</v>
      </c>
      <c r="F98" s="214">
        <v>10236.91</v>
      </c>
      <c r="G98" s="231">
        <v>15000</v>
      </c>
      <c r="H98" s="191">
        <v>10000</v>
      </c>
      <c r="I98" s="262">
        <v>9077.33</v>
      </c>
      <c r="J98" s="253">
        <v>12000</v>
      </c>
      <c r="K98" s="191">
        <v>12000</v>
      </c>
      <c r="L98" s="214">
        <v>1713.53</v>
      </c>
      <c r="M98" s="273">
        <v>6000</v>
      </c>
    </row>
    <row r="99" spans="1:15" x14ac:dyDescent="0.25">
      <c r="A99" s="212" t="s">
        <v>224</v>
      </c>
      <c r="B99" s="197" t="s">
        <v>88</v>
      </c>
      <c r="C99" s="238" t="s">
        <v>225</v>
      </c>
      <c r="D99" s="253">
        <v>10000</v>
      </c>
      <c r="E99" s="191">
        <v>10000</v>
      </c>
      <c r="F99" s="214">
        <v>14465.15</v>
      </c>
      <c r="G99" s="231">
        <v>10000</v>
      </c>
      <c r="H99" s="191">
        <v>12000</v>
      </c>
      <c r="I99" s="262">
        <v>12296.48</v>
      </c>
      <c r="J99" s="253">
        <v>12000</v>
      </c>
      <c r="K99" s="191">
        <v>12000</v>
      </c>
      <c r="L99" s="214">
        <v>1429.22</v>
      </c>
      <c r="M99" s="273">
        <v>7000</v>
      </c>
    </row>
    <row r="100" spans="1:15" x14ac:dyDescent="0.25">
      <c r="A100" s="217" t="s">
        <v>226</v>
      </c>
      <c r="B100" s="198" t="s">
        <v>89</v>
      </c>
      <c r="C100" s="239" t="s">
        <v>227</v>
      </c>
      <c r="D100" s="253">
        <v>1500</v>
      </c>
      <c r="E100" s="191">
        <v>1500</v>
      </c>
      <c r="F100" s="214">
        <v>645.95000000000005</v>
      </c>
      <c r="G100" s="231">
        <v>1500</v>
      </c>
      <c r="H100" s="191">
        <v>1000</v>
      </c>
      <c r="I100" s="262">
        <v>295</v>
      </c>
      <c r="J100" s="253">
        <v>1000</v>
      </c>
      <c r="K100" s="191">
        <v>1000</v>
      </c>
      <c r="L100" s="214">
        <v>160</v>
      </c>
      <c r="M100" s="273">
        <v>500</v>
      </c>
    </row>
    <row r="101" spans="1:15" x14ac:dyDescent="0.25">
      <c r="A101" s="217" t="s">
        <v>228</v>
      </c>
      <c r="B101" s="198" t="s">
        <v>88</v>
      </c>
      <c r="C101" s="239" t="s">
        <v>229</v>
      </c>
      <c r="D101" s="253">
        <v>5000</v>
      </c>
      <c r="E101" s="191">
        <v>5000</v>
      </c>
      <c r="F101" s="214">
        <v>2301.1</v>
      </c>
      <c r="G101" s="231">
        <v>3000</v>
      </c>
      <c r="H101" s="191">
        <v>3000</v>
      </c>
      <c r="I101" s="262">
        <v>2231.39</v>
      </c>
      <c r="J101" s="253">
        <v>4000</v>
      </c>
      <c r="K101" s="191">
        <v>4000</v>
      </c>
      <c r="L101" s="214">
        <v>92</v>
      </c>
      <c r="M101" s="273">
        <v>1000</v>
      </c>
    </row>
    <row r="102" spans="1:15" x14ac:dyDescent="0.25">
      <c r="A102" s="217" t="s">
        <v>230</v>
      </c>
      <c r="B102" s="198" t="s">
        <v>88</v>
      </c>
      <c r="C102" s="239" t="s">
        <v>797</v>
      </c>
      <c r="D102" s="253">
        <v>4000</v>
      </c>
      <c r="E102" s="191">
        <v>4000</v>
      </c>
      <c r="F102" s="214">
        <v>0</v>
      </c>
      <c r="G102" s="231">
        <v>2000</v>
      </c>
      <c r="H102" s="191">
        <v>500</v>
      </c>
      <c r="I102" s="262">
        <v>282.06</v>
      </c>
      <c r="J102" s="253">
        <v>1000</v>
      </c>
      <c r="K102" s="191">
        <v>1000</v>
      </c>
      <c r="L102" s="214">
        <v>439.2</v>
      </c>
      <c r="M102" s="273">
        <v>500</v>
      </c>
      <c r="O102" s="1" t="s">
        <v>798</v>
      </c>
    </row>
    <row r="103" spans="1:15" x14ac:dyDescent="0.25">
      <c r="A103" s="217" t="s">
        <v>231</v>
      </c>
      <c r="B103" s="198" t="s">
        <v>89</v>
      </c>
      <c r="C103" s="239" t="s">
        <v>232</v>
      </c>
      <c r="D103" s="253">
        <v>500</v>
      </c>
      <c r="E103" s="191">
        <v>500</v>
      </c>
      <c r="F103" s="214">
        <v>0</v>
      </c>
      <c r="G103" s="231">
        <v>500</v>
      </c>
      <c r="H103" s="191">
        <v>500</v>
      </c>
      <c r="I103" s="262">
        <v>160</v>
      </c>
      <c r="J103" s="253">
        <v>500</v>
      </c>
      <c r="K103" s="191">
        <v>500</v>
      </c>
      <c r="L103" s="214">
        <v>0</v>
      </c>
      <c r="M103" s="273">
        <v>100</v>
      </c>
    </row>
    <row r="104" spans="1:15" x14ac:dyDescent="0.25">
      <c r="A104" s="217" t="s">
        <v>233</v>
      </c>
      <c r="B104" s="198" t="s">
        <v>88</v>
      </c>
      <c r="C104" s="239" t="s">
        <v>234</v>
      </c>
      <c r="D104" s="253">
        <v>2000</v>
      </c>
      <c r="E104" s="191">
        <v>2000</v>
      </c>
      <c r="F104" s="214">
        <v>0</v>
      </c>
      <c r="G104" s="231">
        <v>1000</v>
      </c>
      <c r="H104" s="191">
        <v>500</v>
      </c>
      <c r="I104" s="262">
        <v>286</v>
      </c>
      <c r="J104" s="253">
        <v>1000</v>
      </c>
      <c r="K104" s="191">
        <v>1000</v>
      </c>
      <c r="L104" s="214">
        <v>134</v>
      </c>
      <c r="M104" s="273">
        <v>250</v>
      </c>
    </row>
    <row r="105" spans="1:15" s="8" customFormat="1" x14ac:dyDescent="0.25">
      <c r="A105" s="338" t="s">
        <v>504</v>
      </c>
      <c r="B105" s="339"/>
      <c r="C105" s="340" t="s">
        <v>235</v>
      </c>
      <c r="D105" s="341"/>
      <c r="E105" s="342"/>
      <c r="F105" s="343"/>
      <c r="G105" s="344"/>
      <c r="H105" s="342"/>
      <c r="I105" s="345"/>
      <c r="J105" s="341"/>
      <c r="K105" s="342"/>
      <c r="L105" s="343"/>
      <c r="M105" s="346"/>
    </row>
    <row r="106" spans="1:15" x14ac:dyDescent="0.25">
      <c r="A106" s="217" t="s">
        <v>90</v>
      </c>
      <c r="B106" s="198" t="s">
        <v>90</v>
      </c>
      <c r="C106" s="239" t="s">
        <v>236</v>
      </c>
      <c r="D106" s="253">
        <v>18000</v>
      </c>
      <c r="E106" s="191">
        <v>21000</v>
      </c>
      <c r="F106" s="214">
        <v>19765.14</v>
      </c>
      <c r="G106" s="231">
        <v>18000</v>
      </c>
      <c r="H106" s="191">
        <v>10000</v>
      </c>
      <c r="I106" s="262">
        <v>10966.92</v>
      </c>
      <c r="J106" s="253">
        <v>20000</v>
      </c>
      <c r="K106" s="191">
        <v>14000</v>
      </c>
      <c r="L106" s="214">
        <v>3017.84</v>
      </c>
      <c r="M106" s="273">
        <v>10000</v>
      </c>
      <c r="O106" s="1" t="s">
        <v>799</v>
      </c>
    </row>
    <row r="107" spans="1:15" x14ac:dyDescent="0.25">
      <c r="A107" s="217" t="s">
        <v>91</v>
      </c>
      <c r="B107" s="198" t="s">
        <v>91</v>
      </c>
      <c r="C107" s="239" t="s">
        <v>237</v>
      </c>
      <c r="D107" s="253">
        <v>2000</v>
      </c>
      <c r="E107" s="191">
        <v>2000</v>
      </c>
      <c r="F107" s="214">
        <v>240</v>
      </c>
      <c r="G107" s="231">
        <v>500</v>
      </c>
      <c r="H107" s="191">
        <v>500</v>
      </c>
      <c r="I107" s="262">
        <v>590</v>
      </c>
      <c r="J107" s="253">
        <v>2500</v>
      </c>
      <c r="K107" s="191">
        <v>7500</v>
      </c>
      <c r="L107" s="214">
        <v>80</v>
      </c>
      <c r="M107" s="273">
        <v>1000</v>
      </c>
    </row>
    <row r="108" spans="1:15" x14ac:dyDescent="0.25">
      <c r="A108" s="217" t="s">
        <v>238</v>
      </c>
      <c r="B108" s="198" t="s">
        <v>90</v>
      </c>
      <c r="C108" s="239" t="s">
        <v>490</v>
      </c>
      <c r="D108" s="253">
        <v>7000</v>
      </c>
      <c r="E108" s="191">
        <v>7000</v>
      </c>
      <c r="F108" s="214">
        <v>7136.69</v>
      </c>
      <c r="G108" s="231">
        <v>7000</v>
      </c>
      <c r="H108" s="191">
        <v>8000</v>
      </c>
      <c r="I108" s="262">
        <v>6430.1</v>
      </c>
      <c r="J108" s="253">
        <v>10000</v>
      </c>
      <c r="K108" s="191">
        <v>5000</v>
      </c>
      <c r="L108" s="214">
        <v>1097.4000000000001</v>
      </c>
      <c r="M108" s="273">
        <v>3500</v>
      </c>
    </row>
    <row r="109" spans="1:15" s="8" customFormat="1" x14ac:dyDescent="0.25">
      <c r="A109" s="338" t="s">
        <v>505</v>
      </c>
      <c r="B109" s="339"/>
      <c r="C109" s="340" t="s">
        <v>251</v>
      </c>
      <c r="D109" s="341"/>
      <c r="E109" s="342"/>
      <c r="F109" s="343"/>
      <c r="G109" s="344"/>
      <c r="H109" s="342"/>
      <c r="I109" s="345"/>
      <c r="J109" s="341"/>
      <c r="K109" s="342"/>
      <c r="L109" s="343"/>
      <c r="M109" s="346"/>
    </row>
    <row r="110" spans="1:15" x14ac:dyDescent="0.25">
      <c r="A110" s="217" t="s">
        <v>92</v>
      </c>
      <c r="B110" s="198" t="s">
        <v>92</v>
      </c>
      <c r="C110" s="239" t="s">
        <v>239</v>
      </c>
      <c r="D110" s="253">
        <v>300</v>
      </c>
      <c r="E110" s="191">
        <v>1000</v>
      </c>
      <c r="F110" s="214">
        <v>755.83</v>
      </c>
      <c r="G110" s="231">
        <v>1000</v>
      </c>
      <c r="H110" s="191">
        <v>1000</v>
      </c>
      <c r="I110" s="262">
        <v>445.8</v>
      </c>
      <c r="J110" s="253">
        <v>1000</v>
      </c>
      <c r="K110" s="191">
        <v>1000</v>
      </c>
      <c r="L110" s="214">
        <v>312.39999999999998</v>
      </c>
      <c r="M110" s="273">
        <v>500</v>
      </c>
    </row>
    <row r="111" spans="1:15" x14ac:dyDescent="0.25">
      <c r="A111" s="217" t="s">
        <v>93</v>
      </c>
      <c r="B111" s="198" t="s">
        <v>93</v>
      </c>
      <c r="C111" s="239" t="s">
        <v>240</v>
      </c>
      <c r="D111" s="253">
        <v>100</v>
      </c>
      <c r="E111" s="191">
        <v>100</v>
      </c>
      <c r="F111" s="214">
        <v>0</v>
      </c>
      <c r="G111" s="231">
        <v>100</v>
      </c>
      <c r="H111" s="191">
        <v>100</v>
      </c>
      <c r="I111" s="262">
        <v>0</v>
      </c>
      <c r="J111" s="253">
        <v>100</v>
      </c>
      <c r="K111" s="191">
        <v>100</v>
      </c>
      <c r="L111" s="214">
        <v>0</v>
      </c>
      <c r="M111" s="273">
        <v>0</v>
      </c>
    </row>
    <row r="112" spans="1:15" x14ac:dyDescent="0.25">
      <c r="A112" s="217" t="s">
        <v>241</v>
      </c>
      <c r="B112" s="198" t="s">
        <v>92</v>
      </c>
      <c r="C112" s="239" t="s">
        <v>242</v>
      </c>
      <c r="D112" s="253">
        <v>100</v>
      </c>
      <c r="E112" s="191">
        <v>100</v>
      </c>
      <c r="F112" s="214">
        <v>0</v>
      </c>
      <c r="G112" s="231">
        <v>100</v>
      </c>
      <c r="H112" s="191">
        <v>100</v>
      </c>
      <c r="I112" s="262">
        <v>43.2</v>
      </c>
      <c r="J112" s="253">
        <v>200</v>
      </c>
      <c r="K112" s="191">
        <v>200</v>
      </c>
      <c r="L112" s="214">
        <v>0</v>
      </c>
      <c r="M112" s="273">
        <v>100</v>
      </c>
    </row>
    <row r="113" spans="1:15" x14ac:dyDescent="0.25">
      <c r="A113" s="217" t="s">
        <v>243</v>
      </c>
      <c r="B113" s="198" t="s">
        <v>92</v>
      </c>
      <c r="C113" s="239" t="s">
        <v>244</v>
      </c>
      <c r="D113" s="253">
        <v>2000</v>
      </c>
      <c r="E113" s="191">
        <v>2000</v>
      </c>
      <c r="F113" s="214">
        <v>0</v>
      </c>
      <c r="G113" s="231">
        <v>2000</v>
      </c>
      <c r="H113" s="191">
        <v>500</v>
      </c>
      <c r="I113" s="262">
        <v>0</v>
      </c>
      <c r="J113" s="253">
        <v>1500</v>
      </c>
      <c r="K113" s="191">
        <v>1500</v>
      </c>
      <c r="L113" s="214">
        <v>0</v>
      </c>
      <c r="M113" s="273">
        <v>300</v>
      </c>
    </row>
    <row r="114" spans="1:15" x14ac:dyDescent="0.25">
      <c r="A114" s="217" t="s">
        <v>245</v>
      </c>
      <c r="B114" s="198" t="s">
        <v>93</v>
      </c>
      <c r="C114" s="239" t="s">
        <v>246</v>
      </c>
      <c r="D114" s="253">
        <v>500</v>
      </c>
      <c r="E114" s="191">
        <v>500</v>
      </c>
      <c r="F114" s="214">
        <v>0</v>
      </c>
      <c r="G114" s="231">
        <v>500</v>
      </c>
      <c r="H114" s="191">
        <v>160</v>
      </c>
      <c r="I114" s="262">
        <v>0</v>
      </c>
      <c r="J114" s="253">
        <v>160</v>
      </c>
      <c r="K114" s="191">
        <v>160</v>
      </c>
      <c r="L114" s="214">
        <v>0</v>
      </c>
      <c r="M114" s="273">
        <v>160</v>
      </c>
    </row>
    <row r="115" spans="1:15" x14ac:dyDescent="0.25">
      <c r="A115" s="217" t="s">
        <v>247</v>
      </c>
      <c r="B115" s="198" t="s">
        <v>92</v>
      </c>
      <c r="C115" s="239" t="s">
        <v>248</v>
      </c>
      <c r="D115" s="253">
        <v>1500</v>
      </c>
      <c r="E115" s="191">
        <v>1500</v>
      </c>
      <c r="F115" s="214">
        <v>0</v>
      </c>
      <c r="G115" s="231">
        <v>1500</v>
      </c>
      <c r="H115" s="191">
        <v>500</v>
      </c>
      <c r="I115" s="262">
        <v>0</v>
      </c>
      <c r="J115" s="253">
        <v>1000</v>
      </c>
      <c r="K115" s="191">
        <v>1000</v>
      </c>
      <c r="L115" s="214">
        <v>0</v>
      </c>
      <c r="M115" s="273">
        <v>200</v>
      </c>
    </row>
    <row r="116" spans="1:15" s="8" customFormat="1" x14ac:dyDescent="0.25">
      <c r="A116" s="338" t="s">
        <v>506</v>
      </c>
      <c r="B116" s="339"/>
      <c r="C116" s="340" t="s">
        <v>250</v>
      </c>
      <c r="D116" s="341"/>
      <c r="E116" s="342"/>
      <c r="F116" s="343"/>
      <c r="G116" s="344"/>
      <c r="H116" s="342"/>
      <c r="I116" s="345"/>
      <c r="J116" s="341"/>
      <c r="K116" s="342"/>
      <c r="L116" s="343"/>
      <c r="M116" s="346"/>
    </row>
    <row r="117" spans="1:15" x14ac:dyDescent="0.25">
      <c r="A117" s="212" t="s">
        <v>252</v>
      </c>
      <c r="B117" s="197" t="s">
        <v>249</v>
      </c>
      <c r="C117" s="238" t="s">
        <v>253</v>
      </c>
      <c r="D117" s="253">
        <v>4700</v>
      </c>
      <c r="E117" s="191">
        <v>4700</v>
      </c>
      <c r="F117" s="214">
        <v>1934.1</v>
      </c>
      <c r="G117" s="231">
        <v>4700</v>
      </c>
      <c r="H117" s="191">
        <v>1000</v>
      </c>
      <c r="I117" s="262">
        <v>1694.39</v>
      </c>
      <c r="J117" s="253">
        <v>2500</v>
      </c>
      <c r="K117" s="191">
        <v>2500</v>
      </c>
      <c r="L117" s="214">
        <v>575.6</v>
      </c>
      <c r="M117" s="273">
        <v>1500</v>
      </c>
      <c r="O117" s="1" t="s">
        <v>800</v>
      </c>
    </row>
    <row r="118" spans="1:15" x14ac:dyDescent="0.25">
      <c r="A118" s="212" t="s">
        <v>254</v>
      </c>
      <c r="B118" s="197" t="s">
        <v>249</v>
      </c>
      <c r="C118" s="238" t="s">
        <v>255</v>
      </c>
      <c r="D118" s="253">
        <v>300</v>
      </c>
      <c r="E118" s="191">
        <v>300</v>
      </c>
      <c r="F118" s="214">
        <v>0</v>
      </c>
      <c r="G118" s="231">
        <v>300</v>
      </c>
      <c r="H118" s="191">
        <v>300</v>
      </c>
      <c r="I118" s="262">
        <v>24</v>
      </c>
      <c r="J118" s="253">
        <v>300</v>
      </c>
      <c r="K118" s="191">
        <v>300</v>
      </c>
      <c r="L118" s="214">
        <v>242.6</v>
      </c>
      <c r="M118" s="273">
        <v>100</v>
      </c>
    </row>
    <row r="119" spans="1:15" s="8" customFormat="1" x14ac:dyDescent="0.25">
      <c r="A119" s="338" t="s">
        <v>507</v>
      </c>
      <c r="B119" s="339"/>
      <c r="C119" s="340" t="s">
        <v>257</v>
      </c>
      <c r="D119" s="341"/>
      <c r="E119" s="342"/>
      <c r="F119" s="343"/>
      <c r="G119" s="344"/>
      <c r="H119" s="342"/>
      <c r="I119" s="345"/>
      <c r="J119" s="341"/>
      <c r="K119" s="342"/>
      <c r="L119" s="343"/>
      <c r="M119" s="346"/>
    </row>
    <row r="120" spans="1:15" x14ac:dyDescent="0.25">
      <c r="A120" s="212" t="s">
        <v>258</v>
      </c>
      <c r="B120" s="197" t="s">
        <v>256</v>
      </c>
      <c r="C120" s="238" t="s">
        <v>259</v>
      </c>
      <c r="D120" s="253">
        <v>3000</v>
      </c>
      <c r="E120" s="191">
        <v>3000</v>
      </c>
      <c r="F120" s="214">
        <v>6087.56</v>
      </c>
      <c r="G120" s="231">
        <v>6000</v>
      </c>
      <c r="H120" s="191">
        <v>4000</v>
      </c>
      <c r="I120" s="262">
        <v>3485.22</v>
      </c>
      <c r="J120" s="253">
        <v>4000</v>
      </c>
      <c r="K120" s="191">
        <v>4000</v>
      </c>
      <c r="L120" s="214">
        <v>363.97</v>
      </c>
      <c r="M120" s="273">
        <v>2500</v>
      </c>
      <c r="O120" s="1" t="s">
        <v>801</v>
      </c>
    </row>
    <row r="121" spans="1:15" x14ac:dyDescent="0.25">
      <c r="A121" s="212" t="s">
        <v>260</v>
      </c>
      <c r="B121" s="197" t="s">
        <v>256</v>
      </c>
      <c r="C121" s="238" t="s">
        <v>261</v>
      </c>
      <c r="D121" s="253">
        <v>12000</v>
      </c>
      <c r="E121" s="191">
        <v>12000</v>
      </c>
      <c r="F121" s="214">
        <v>6983.82</v>
      </c>
      <c r="G121" s="231">
        <v>12000</v>
      </c>
      <c r="H121" s="191">
        <v>7000</v>
      </c>
      <c r="I121" s="262">
        <v>4320.7700000000004</v>
      </c>
      <c r="J121" s="253">
        <v>8000</v>
      </c>
      <c r="K121" s="191">
        <v>8000</v>
      </c>
      <c r="L121" s="214">
        <v>147.28</v>
      </c>
      <c r="M121" s="273">
        <v>2500</v>
      </c>
      <c r="O121" s="1" t="s">
        <v>802</v>
      </c>
    </row>
    <row r="122" spans="1:15" x14ac:dyDescent="0.25">
      <c r="A122" s="212" t="s">
        <v>262</v>
      </c>
      <c r="B122" s="197" t="s">
        <v>256</v>
      </c>
      <c r="C122" s="238" t="s">
        <v>263</v>
      </c>
      <c r="D122" s="253">
        <v>1000</v>
      </c>
      <c r="E122" s="191">
        <v>1000</v>
      </c>
      <c r="F122" s="214">
        <v>0</v>
      </c>
      <c r="G122" s="231">
        <v>1000</v>
      </c>
      <c r="H122" s="191">
        <v>500</v>
      </c>
      <c r="I122" s="262">
        <v>0</v>
      </c>
      <c r="J122" s="253">
        <v>500</v>
      </c>
      <c r="K122" s="191">
        <v>500</v>
      </c>
      <c r="L122" s="214">
        <v>0</v>
      </c>
      <c r="M122" s="273">
        <v>100</v>
      </c>
    </row>
    <row r="123" spans="1:15" s="8" customFormat="1" x14ac:dyDescent="0.25">
      <c r="A123" s="338" t="s">
        <v>508</v>
      </c>
      <c r="B123" s="339"/>
      <c r="C123" s="340" t="s">
        <v>265</v>
      </c>
      <c r="D123" s="341"/>
      <c r="E123" s="342"/>
      <c r="F123" s="343"/>
      <c r="G123" s="344"/>
      <c r="H123" s="342"/>
      <c r="I123" s="345"/>
      <c r="J123" s="341"/>
      <c r="K123" s="342"/>
      <c r="L123" s="343"/>
      <c r="M123" s="346"/>
    </row>
    <row r="124" spans="1:15" x14ac:dyDescent="0.25">
      <c r="A124" s="212" t="s">
        <v>266</v>
      </c>
      <c r="B124" s="197" t="s">
        <v>264</v>
      </c>
      <c r="C124" s="238" t="s">
        <v>267</v>
      </c>
      <c r="D124" s="253">
        <v>109000</v>
      </c>
      <c r="E124" s="191">
        <v>125000</v>
      </c>
      <c r="F124" s="214">
        <v>96758.58</v>
      </c>
      <c r="G124" s="231">
        <v>115000</v>
      </c>
      <c r="H124" s="191">
        <v>125000</v>
      </c>
      <c r="I124" s="262">
        <v>102547</v>
      </c>
      <c r="J124" s="253">
        <v>140000</v>
      </c>
      <c r="K124" s="191">
        <v>140000</v>
      </c>
      <c r="L124" s="214">
        <v>140111.16</v>
      </c>
      <c r="M124" s="273">
        <v>155000</v>
      </c>
      <c r="O124" s="1" t="s">
        <v>803</v>
      </c>
    </row>
    <row r="125" spans="1:15" x14ac:dyDescent="0.25">
      <c r="A125" s="212" t="s">
        <v>268</v>
      </c>
      <c r="B125" s="197" t="s">
        <v>264</v>
      </c>
      <c r="C125" s="238" t="s">
        <v>269</v>
      </c>
      <c r="D125" s="253">
        <v>200000</v>
      </c>
      <c r="E125" s="191">
        <v>200000</v>
      </c>
      <c r="F125" s="214">
        <v>126094.01</v>
      </c>
      <c r="G125" s="231">
        <v>200000</v>
      </c>
      <c r="H125" s="191">
        <v>175000</v>
      </c>
      <c r="I125" s="262">
        <v>133929</v>
      </c>
      <c r="J125" s="253">
        <v>180000</v>
      </c>
      <c r="K125" s="191">
        <v>190000</v>
      </c>
      <c r="L125" s="214">
        <v>200005.26</v>
      </c>
      <c r="M125" s="273">
        <v>205000</v>
      </c>
    </row>
    <row r="126" spans="1:15" x14ac:dyDescent="0.25">
      <c r="A126" s="212" t="s">
        <v>270</v>
      </c>
      <c r="B126" s="197" t="s">
        <v>264</v>
      </c>
      <c r="C126" s="238" t="s">
        <v>271</v>
      </c>
      <c r="D126" s="253">
        <v>10000</v>
      </c>
      <c r="E126" s="191">
        <v>10000</v>
      </c>
      <c r="F126" s="214">
        <v>1213.01</v>
      </c>
      <c r="G126" s="231">
        <v>10000</v>
      </c>
      <c r="H126" s="191">
        <v>2000</v>
      </c>
      <c r="I126" s="262">
        <v>903.6</v>
      </c>
      <c r="J126" s="253">
        <v>2000</v>
      </c>
      <c r="K126" s="191">
        <v>2000</v>
      </c>
      <c r="L126" s="214">
        <v>1645</v>
      </c>
      <c r="M126" s="273">
        <v>2000</v>
      </c>
    </row>
    <row r="127" spans="1:15" x14ac:dyDescent="0.25">
      <c r="A127" s="212" t="s">
        <v>272</v>
      </c>
      <c r="B127" s="197" t="s">
        <v>264</v>
      </c>
      <c r="C127" s="238" t="s">
        <v>273</v>
      </c>
      <c r="D127" s="253">
        <v>1000</v>
      </c>
      <c r="E127" s="191">
        <v>1000</v>
      </c>
      <c r="F127" s="214">
        <v>0</v>
      </c>
      <c r="G127" s="231">
        <v>1000</v>
      </c>
      <c r="H127" s="191">
        <v>3000</v>
      </c>
      <c r="I127" s="262">
        <v>0</v>
      </c>
      <c r="J127" s="253">
        <v>2000</v>
      </c>
      <c r="K127" s="191">
        <v>2000</v>
      </c>
      <c r="L127" s="214">
        <v>0</v>
      </c>
      <c r="M127" s="273">
        <v>2000</v>
      </c>
    </row>
    <row r="128" spans="1:15" s="2" customFormat="1" x14ac:dyDescent="0.25">
      <c r="A128" s="338" t="s">
        <v>528</v>
      </c>
      <c r="B128" s="339"/>
      <c r="C128" s="340" t="s">
        <v>274</v>
      </c>
      <c r="D128" s="341"/>
      <c r="E128" s="342"/>
      <c r="F128" s="343"/>
      <c r="G128" s="344"/>
      <c r="H128" s="342"/>
      <c r="I128" s="345"/>
      <c r="J128" s="341"/>
      <c r="K128" s="342"/>
      <c r="L128" s="343"/>
      <c r="M128" s="346"/>
    </row>
    <row r="129" spans="1:15" x14ac:dyDescent="0.25">
      <c r="A129" s="212" t="s">
        <v>275</v>
      </c>
      <c r="B129" s="197" t="s">
        <v>264</v>
      </c>
      <c r="C129" s="238" t="s">
        <v>276</v>
      </c>
      <c r="D129" s="253">
        <v>3000</v>
      </c>
      <c r="E129" s="191">
        <v>3000</v>
      </c>
      <c r="F129" s="214">
        <v>2568.77</v>
      </c>
      <c r="G129" s="231">
        <v>3000</v>
      </c>
      <c r="H129" s="191">
        <v>10000</v>
      </c>
      <c r="I129" s="262">
        <v>3326.89</v>
      </c>
      <c r="J129" s="253">
        <v>2000</v>
      </c>
      <c r="K129" s="191">
        <v>2000</v>
      </c>
      <c r="L129" s="214">
        <v>2388.3000000000002</v>
      </c>
      <c r="M129" s="273">
        <v>500</v>
      </c>
    </row>
    <row r="130" spans="1:15" x14ac:dyDescent="0.25">
      <c r="A130" s="212" t="s">
        <v>277</v>
      </c>
      <c r="B130" s="197" t="s">
        <v>264</v>
      </c>
      <c r="C130" s="238" t="s">
        <v>278</v>
      </c>
      <c r="D130" s="253">
        <v>5000</v>
      </c>
      <c r="E130" s="191">
        <v>5000</v>
      </c>
      <c r="F130" s="214">
        <v>0</v>
      </c>
      <c r="G130" s="231">
        <v>5000</v>
      </c>
      <c r="H130" s="191">
        <v>1000</v>
      </c>
      <c r="I130" s="262">
        <v>62.74</v>
      </c>
      <c r="J130" s="253">
        <v>500</v>
      </c>
      <c r="K130" s="191">
        <v>500</v>
      </c>
      <c r="L130" s="214">
        <v>0</v>
      </c>
      <c r="M130" s="273">
        <v>200</v>
      </c>
    </row>
    <row r="131" spans="1:15" x14ac:dyDescent="0.25">
      <c r="A131" s="212" t="s">
        <v>279</v>
      </c>
      <c r="B131" s="197" t="s">
        <v>264</v>
      </c>
      <c r="C131" s="238" t="s">
        <v>280</v>
      </c>
      <c r="D131" s="253">
        <v>5000</v>
      </c>
      <c r="E131" s="191">
        <v>10000</v>
      </c>
      <c r="F131" s="214">
        <v>0</v>
      </c>
      <c r="G131" s="231">
        <v>5000</v>
      </c>
      <c r="H131" s="191">
        <v>5000</v>
      </c>
      <c r="I131" s="262">
        <v>0</v>
      </c>
      <c r="J131" s="253">
        <v>18000</v>
      </c>
      <c r="K131" s="191">
        <v>18000</v>
      </c>
      <c r="L131" s="214">
        <v>17625</v>
      </c>
      <c r="M131" s="273">
        <v>500</v>
      </c>
    </row>
    <row r="132" spans="1:15" s="2" customFormat="1" x14ac:dyDescent="0.25">
      <c r="A132" s="338" t="s">
        <v>509</v>
      </c>
      <c r="B132" s="339"/>
      <c r="C132" s="340" t="s">
        <v>282</v>
      </c>
      <c r="D132" s="341"/>
      <c r="E132" s="342"/>
      <c r="F132" s="343"/>
      <c r="G132" s="344"/>
      <c r="H132" s="342"/>
      <c r="I132" s="345"/>
      <c r="J132" s="341"/>
      <c r="K132" s="342"/>
      <c r="L132" s="343"/>
      <c r="M132" s="346"/>
      <c r="O132" s="1" t="s">
        <v>804</v>
      </c>
    </row>
    <row r="133" spans="1:15" x14ac:dyDescent="0.25">
      <c r="A133" s="217" t="s">
        <v>283</v>
      </c>
      <c r="B133" s="198" t="s">
        <v>281</v>
      </c>
      <c r="C133" s="239" t="s">
        <v>284</v>
      </c>
      <c r="D133" s="253">
        <v>750</v>
      </c>
      <c r="E133" s="191">
        <v>750</v>
      </c>
      <c r="F133" s="214">
        <v>572.49</v>
      </c>
      <c r="G133" s="231">
        <v>750</v>
      </c>
      <c r="H133" s="191">
        <v>427.5</v>
      </c>
      <c r="I133" s="262">
        <v>427.5</v>
      </c>
      <c r="J133" s="253">
        <v>300</v>
      </c>
      <c r="K133" s="191">
        <v>300</v>
      </c>
      <c r="L133" s="214">
        <v>0</v>
      </c>
      <c r="M133" s="273">
        <v>500</v>
      </c>
    </row>
    <row r="134" spans="1:15" x14ac:dyDescent="0.25">
      <c r="A134" s="217" t="s">
        <v>285</v>
      </c>
      <c r="B134" s="198" t="s">
        <v>281</v>
      </c>
      <c r="C134" s="239" t="s">
        <v>286</v>
      </c>
      <c r="D134" s="253">
        <v>750</v>
      </c>
      <c r="E134" s="191">
        <v>750</v>
      </c>
      <c r="F134" s="214">
        <v>614.86</v>
      </c>
      <c r="G134" s="231">
        <v>750</v>
      </c>
      <c r="H134" s="191">
        <v>750</v>
      </c>
      <c r="I134" s="262">
        <v>669.5</v>
      </c>
      <c r="J134" s="253">
        <v>1000</v>
      </c>
      <c r="K134" s="191">
        <v>1000</v>
      </c>
      <c r="L134" s="214">
        <v>0</v>
      </c>
      <c r="M134" s="273">
        <v>500</v>
      </c>
    </row>
    <row r="135" spans="1:15" x14ac:dyDescent="0.25">
      <c r="A135" s="217" t="s">
        <v>287</v>
      </c>
      <c r="B135" s="198" t="s">
        <v>281</v>
      </c>
      <c r="C135" s="239" t="s">
        <v>288</v>
      </c>
      <c r="D135" s="253">
        <v>1200</v>
      </c>
      <c r="E135" s="191">
        <v>1200</v>
      </c>
      <c r="F135" s="214">
        <v>850</v>
      </c>
      <c r="G135" s="231">
        <v>1200</v>
      </c>
      <c r="H135" s="191">
        <v>0</v>
      </c>
      <c r="I135" s="262">
        <v>0</v>
      </c>
      <c r="J135" s="253">
        <v>200</v>
      </c>
      <c r="K135" s="191">
        <v>200</v>
      </c>
      <c r="L135" s="214">
        <v>0</v>
      </c>
      <c r="M135" s="273">
        <v>800</v>
      </c>
    </row>
    <row r="136" spans="1:15" x14ac:dyDescent="0.25">
      <c r="A136" s="217" t="s">
        <v>289</v>
      </c>
      <c r="B136" s="198" t="s">
        <v>281</v>
      </c>
      <c r="C136" s="239" t="s">
        <v>290</v>
      </c>
      <c r="D136" s="253">
        <v>450</v>
      </c>
      <c r="E136" s="191">
        <v>450</v>
      </c>
      <c r="F136" s="214">
        <v>0</v>
      </c>
      <c r="G136" s="231">
        <v>450</v>
      </c>
      <c r="H136" s="191">
        <v>0</v>
      </c>
      <c r="I136" s="262">
        <v>0</v>
      </c>
      <c r="J136" s="253">
        <v>200</v>
      </c>
      <c r="K136" s="191">
        <v>200</v>
      </c>
      <c r="L136" s="214">
        <v>0</v>
      </c>
      <c r="M136" s="273">
        <v>100</v>
      </c>
    </row>
    <row r="137" spans="1:15" s="2" customFormat="1" x14ac:dyDescent="0.25">
      <c r="A137" s="338" t="s">
        <v>510</v>
      </c>
      <c r="B137" s="339"/>
      <c r="C137" s="340" t="s">
        <v>64</v>
      </c>
      <c r="D137" s="341"/>
      <c r="E137" s="342"/>
      <c r="F137" s="343"/>
      <c r="G137" s="344"/>
      <c r="H137" s="342"/>
      <c r="I137" s="345"/>
      <c r="J137" s="341"/>
      <c r="K137" s="342"/>
      <c r="L137" s="343"/>
      <c r="M137" s="346"/>
    </row>
    <row r="138" spans="1:15" s="2" customFormat="1" x14ac:dyDescent="0.25">
      <c r="A138" s="338" t="s">
        <v>511</v>
      </c>
      <c r="B138" s="339" t="s">
        <v>291</v>
      </c>
      <c r="C138" s="354" t="s">
        <v>292</v>
      </c>
      <c r="D138" s="341"/>
      <c r="E138" s="342"/>
      <c r="F138" s="343"/>
      <c r="G138" s="344"/>
      <c r="H138" s="342"/>
      <c r="I138" s="345"/>
      <c r="J138" s="341"/>
      <c r="K138" s="342"/>
      <c r="L138" s="343"/>
      <c r="M138" s="346"/>
    </row>
    <row r="139" spans="1:15" x14ac:dyDescent="0.25">
      <c r="A139" s="212" t="s">
        <v>293</v>
      </c>
      <c r="B139" s="197" t="s">
        <v>291</v>
      </c>
      <c r="C139" s="238" t="s">
        <v>294</v>
      </c>
      <c r="D139" s="253">
        <v>0</v>
      </c>
      <c r="E139" s="191">
        <v>0</v>
      </c>
      <c r="F139" s="214">
        <v>0</v>
      </c>
      <c r="G139" s="231">
        <v>4560</v>
      </c>
      <c r="H139" s="191">
        <v>1466</v>
      </c>
      <c r="I139" s="262">
        <v>1466.66</v>
      </c>
      <c r="J139" s="253">
        <v>6400</v>
      </c>
      <c r="K139" s="191">
        <v>6400</v>
      </c>
      <c r="L139" s="214">
        <v>8858.67</v>
      </c>
      <c r="M139" s="273">
        <v>800</v>
      </c>
    </row>
    <row r="140" spans="1:15" x14ac:dyDescent="0.25">
      <c r="A140" s="212" t="s">
        <v>295</v>
      </c>
      <c r="B140" s="197" t="s">
        <v>291</v>
      </c>
      <c r="C140" s="238" t="s">
        <v>296</v>
      </c>
      <c r="D140" s="253">
        <v>0</v>
      </c>
      <c r="E140" s="191">
        <v>2000</v>
      </c>
      <c r="F140" s="214">
        <v>1255</v>
      </c>
      <c r="G140" s="231">
        <v>8000</v>
      </c>
      <c r="H140" s="191">
        <v>800</v>
      </c>
      <c r="I140" s="262">
        <v>165</v>
      </c>
      <c r="J140" s="253">
        <v>4000</v>
      </c>
      <c r="K140" s="191">
        <v>4000</v>
      </c>
      <c r="L140" s="214">
        <v>1485</v>
      </c>
      <c r="M140" s="273">
        <v>500</v>
      </c>
    </row>
    <row r="141" spans="1:15" s="8" customFormat="1" x14ac:dyDescent="0.25">
      <c r="A141" s="338" t="s">
        <v>512</v>
      </c>
      <c r="B141" s="339"/>
      <c r="C141" s="340" t="s">
        <v>298</v>
      </c>
      <c r="D141" s="341"/>
      <c r="E141" s="342"/>
      <c r="F141" s="343"/>
      <c r="G141" s="344"/>
      <c r="H141" s="342"/>
      <c r="I141" s="345"/>
      <c r="J141" s="341"/>
      <c r="K141" s="342"/>
      <c r="L141" s="343"/>
      <c r="M141" s="346"/>
    </row>
    <row r="142" spans="1:15" x14ac:dyDescent="0.25">
      <c r="A142" s="212" t="s">
        <v>299</v>
      </c>
      <c r="B142" s="197" t="s">
        <v>297</v>
      </c>
      <c r="C142" s="238" t="s">
        <v>300</v>
      </c>
      <c r="D142" s="253">
        <v>0</v>
      </c>
      <c r="E142" s="191">
        <v>2000</v>
      </c>
      <c r="F142" s="214">
        <v>1813.81</v>
      </c>
      <c r="G142" s="231">
        <v>12000</v>
      </c>
      <c r="H142" s="191">
        <v>1000</v>
      </c>
      <c r="I142" s="262">
        <v>218</v>
      </c>
      <c r="J142" s="253">
        <v>8000</v>
      </c>
      <c r="K142" s="191">
        <v>8000</v>
      </c>
      <c r="L142" s="214">
        <v>586.5</v>
      </c>
      <c r="M142" s="273">
        <v>300</v>
      </c>
    </row>
    <row r="143" spans="1:15" x14ac:dyDescent="0.25">
      <c r="A143" s="212" t="s">
        <v>301</v>
      </c>
      <c r="B143" s="197" t="s">
        <v>297</v>
      </c>
      <c r="C143" s="238" t="s">
        <v>302</v>
      </c>
      <c r="D143" s="253">
        <v>1000</v>
      </c>
      <c r="E143" s="191">
        <v>1000</v>
      </c>
      <c r="F143" s="214">
        <v>194.36</v>
      </c>
      <c r="G143" s="231">
        <v>4000</v>
      </c>
      <c r="H143" s="191">
        <v>5500</v>
      </c>
      <c r="I143" s="262">
        <v>3076</v>
      </c>
      <c r="J143" s="253">
        <v>16000</v>
      </c>
      <c r="K143" s="191">
        <v>22000</v>
      </c>
      <c r="L143" s="214">
        <v>16585.28</v>
      </c>
      <c r="M143" s="273">
        <v>0</v>
      </c>
    </row>
    <row r="144" spans="1:15" x14ac:dyDescent="0.25">
      <c r="A144" s="212" t="s">
        <v>303</v>
      </c>
      <c r="B144" s="197" t="s">
        <v>297</v>
      </c>
      <c r="C144" s="238" t="s">
        <v>304</v>
      </c>
      <c r="D144" s="253">
        <v>0</v>
      </c>
      <c r="E144" s="191">
        <v>1000</v>
      </c>
      <c r="F144" s="214">
        <v>54.5</v>
      </c>
      <c r="G144" s="231">
        <v>5000</v>
      </c>
      <c r="H144" s="191">
        <v>500</v>
      </c>
      <c r="I144" s="262">
        <v>261</v>
      </c>
      <c r="J144" s="253">
        <v>5000</v>
      </c>
      <c r="K144" s="191">
        <v>5000</v>
      </c>
      <c r="L144" s="214">
        <v>24</v>
      </c>
      <c r="M144" s="273">
        <v>100</v>
      </c>
    </row>
    <row r="145" spans="1:15" s="8" customFormat="1" x14ac:dyDescent="0.25">
      <c r="A145" s="338" t="s">
        <v>513</v>
      </c>
      <c r="B145" s="339"/>
      <c r="C145" s="340" t="s">
        <v>306</v>
      </c>
      <c r="D145" s="341"/>
      <c r="E145" s="342"/>
      <c r="F145" s="343"/>
      <c r="G145" s="344"/>
      <c r="H145" s="342"/>
      <c r="I145" s="345"/>
      <c r="J145" s="341"/>
      <c r="K145" s="342"/>
      <c r="L145" s="343"/>
      <c r="M145" s="346"/>
    </row>
    <row r="146" spans="1:15" x14ac:dyDescent="0.25">
      <c r="A146" s="212" t="s">
        <v>307</v>
      </c>
      <c r="B146" s="197" t="s">
        <v>305</v>
      </c>
      <c r="C146" s="238" t="s">
        <v>311</v>
      </c>
      <c r="D146" s="253">
        <v>0</v>
      </c>
      <c r="E146" s="191">
        <v>0</v>
      </c>
      <c r="F146" s="214">
        <v>0</v>
      </c>
      <c r="G146" s="231">
        <v>50000</v>
      </c>
      <c r="H146" s="191">
        <v>0</v>
      </c>
      <c r="I146" s="262">
        <v>0</v>
      </c>
      <c r="J146" s="253">
        <v>45000</v>
      </c>
      <c r="K146" s="191">
        <v>45000</v>
      </c>
      <c r="L146" s="214">
        <v>0</v>
      </c>
      <c r="M146" s="273">
        <v>0</v>
      </c>
    </row>
    <row r="147" spans="1:15" x14ac:dyDescent="0.25">
      <c r="A147" s="212" t="s">
        <v>308</v>
      </c>
      <c r="B147" s="197" t="s">
        <v>305</v>
      </c>
      <c r="C147" s="238" t="s">
        <v>312</v>
      </c>
      <c r="D147" s="253">
        <v>0</v>
      </c>
      <c r="E147" s="191">
        <v>0</v>
      </c>
      <c r="F147" s="214">
        <v>0</v>
      </c>
      <c r="G147" s="231">
        <v>25000</v>
      </c>
      <c r="H147" s="191">
        <v>0</v>
      </c>
      <c r="I147" s="262">
        <v>0</v>
      </c>
      <c r="J147" s="253">
        <v>35000</v>
      </c>
      <c r="K147" s="191">
        <v>35000</v>
      </c>
      <c r="L147" s="214">
        <v>0</v>
      </c>
      <c r="M147" s="273">
        <v>0</v>
      </c>
    </row>
    <row r="148" spans="1:15" x14ac:dyDescent="0.25">
      <c r="A148" s="212" t="s">
        <v>309</v>
      </c>
      <c r="B148" s="197" t="s">
        <v>305</v>
      </c>
      <c r="C148" s="238" t="s">
        <v>313</v>
      </c>
      <c r="D148" s="253">
        <v>10000</v>
      </c>
      <c r="E148" s="191">
        <v>0</v>
      </c>
      <c r="F148" s="214">
        <v>0</v>
      </c>
      <c r="G148" s="231">
        <v>50000</v>
      </c>
      <c r="H148" s="191">
        <v>0</v>
      </c>
      <c r="I148" s="262">
        <v>0</v>
      </c>
      <c r="J148" s="253">
        <v>50000</v>
      </c>
      <c r="K148" s="191">
        <v>50000</v>
      </c>
      <c r="L148" s="214">
        <v>14533.08</v>
      </c>
      <c r="M148" s="273">
        <v>0</v>
      </c>
    </row>
    <row r="149" spans="1:15" x14ac:dyDescent="0.25">
      <c r="A149" s="212" t="s">
        <v>310</v>
      </c>
      <c r="B149" s="197" t="s">
        <v>305</v>
      </c>
      <c r="C149" s="238" t="s">
        <v>314</v>
      </c>
      <c r="D149" s="253">
        <v>0</v>
      </c>
      <c r="E149" s="191">
        <v>0</v>
      </c>
      <c r="F149" s="214">
        <v>0</v>
      </c>
      <c r="G149" s="231">
        <v>25000</v>
      </c>
      <c r="H149" s="191">
        <v>0</v>
      </c>
      <c r="I149" s="262">
        <v>0</v>
      </c>
      <c r="J149" s="253">
        <v>25000</v>
      </c>
      <c r="K149" s="191">
        <v>15000</v>
      </c>
      <c r="L149" s="214">
        <v>0</v>
      </c>
      <c r="M149" s="273">
        <v>0</v>
      </c>
    </row>
    <row r="150" spans="1:15" s="2" customFormat="1" x14ac:dyDescent="0.25">
      <c r="A150" s="338" t="s">
        <v>514</v>
      </c>
      <c r="B150" s="339"/>
      <c r="C150" s="340" t="s">
        <v>69</v>
      </c>
      <c r="D150" s="341"/>
      <c r="E150" s="342"/>
      <c r="F150" s="343"/>
      <c r="G150" s="344"/>
      <c r="H150" s="342"/>
      <c r="I150" s="345"/>
      <c r="J150" s="341"/>
      <c r="K150" s="342"/>
      <c r="L150" s="343"/>
      <c r="M150" s="346"/>
    </row>
    <row r="151" spans="1:15" x14ac:dyDescent="0.25">
      <c r="A151" s="212" t="s">
        <v>10</v>
      </c>
      <c r="B151" s="197" t="s">
        <v>10</v>
      </c>
      <c r="C151" s="238" t="s">
        <v>70</v>
      </c>
      <c r="D151" s="253">
        <v>1000</v>
      </c>
      <c r="E151" s="191">
        <v>1000</v>
      </c>
      <c r="F151" s="214">
        <v>100</v>
      </c>
      <c r="G151" s="231">
        <v>1000</v>
      </c>
      <c r="H151" s="191">
        <v>500</v>
      </c>
      <c r="I151" s="262">
        <v>160</v>
      </c>
      <c r="J151" s="253">
        <v>500</v>
      </c>
      <c r="K151" s="191">
        <v>500</v>
      </c>
      <c r="L151" s="214">
        <v>40</v>
      </c>
      <c r="M151" s="273">
        <v>250</v>
      </c>
    </row>
    <row r="152" spans="1:15" x14ac:dyDescent="0.25">
      <c r="A152" s="212" t="s">
        <v>11</v>
      </c>
      <c r="B152" s="197" t="s">
        <v>11</v>
      </c>
      <c r="C152" s="238" t="s">
        <v>315</v>
      </c>
      <c r="D152" s="253">
        <v>5500</v>
      </c>
      <c r="E152" s="191">
        <v>5500</v>
      </c>
      <c r="F152" s="214">
        <v>700.8</v>
      </c>
      <c r="G152" s="231">
        <v>5500</v>
      </c>
      <c r="H152" s="191">
        <v>1500</v>
      </c>
      <c r="I152" s="262">
        <v>1446.45</v>
      </c>
      <c r="J152" s="253">
        <v>1500</v>
      </c>
      <c r="K152" s="191">
        <v>1500</v>
      </c>
      <c r="L152" s="214">
        <v>213.6</v>
      </c>
      <c r="M152" s="273">
        <v>1000</v>
      </c>
    </row>
    <row r="153" spans="1:15" x14ac:dyDescent="0.25">
      <c r="A153" s="212" t="s">
        <v>12</v>
      </c>
      <c r="B153" s="197" t="s">
        <v>12</v>
      </c>
      <c r="C153" s="238" t="s">
        <v>316</v>
      </c>
      <c r="D153" s="253">
        <v>4000</v>
      </c>
      <c r="E153" s="191">
        <v>9000</v>
      </c>
      <c r="F153" s="214">
        <v>1596</v>
      </c>
      <c r="G153" s="231">
        <v>9000</v>
      </c>
      <c r="H153" s="191">
        <v>4000</v>
      </c>
      <c r="I153" s="262">
        <v>3524.8</v>
      </c>
      <c r="J153" s="253">
        <v>7000</v>
      </c>
      <c r="K153" s="191">
        <v>7000</v>
      </c>
      <c r="L153" s="214">
        <v>5727.2</v>
      </c>
      <c r="M153" s="273">
        <v>5000</v>
      </c>
      <c r="O153" s="1" t="s">
        <v>805</v>
      </c>
    </row>
    <row r="154" spans="1:15" x14ac:dyDescent="0.25">
      <c r="A154" s="212" t="s">
        <v>13</v>
      </c>
      <c r="B154" s="197" t="s">
        <v>13</v>
      </c>
      <c r="C154" s="238" t="s">
        <v>317</v>
      </c>
      <c r="D154" s="253">
        <v>1000</v>
      </c>
      <c r="E154" s="191">
        <v>15000</v>
      </c>
      <c r="F154" s="214">
        <v>1410.54</v>
      </c>
      <c r="G154" s="231">
        <v>15000</v>
      </c>
      <c r="H154" s="191">
        <v>2000</v>
      </c>
      <c r="I154" s="262">
        <v>480</v>
      </c>
      <c r="J154" s="253">
        <v>3000</v>
      </c>
      <c r="K154" s="191">
        <v>3000</v>
      </c>
      <c r="L154" s="214">
        <v>417.13</v>
      </c>
      <c r="M154" s="273">
        <v>500</v>
      </c>
    </row>
    <row r="155" spans="1:15" x14ac:dyDescent="0.25">
      <c r="A155" s="212" t="s">
        <v>318</v>
      </c>
      <c r="B155" s="197" t="s">
        <v>11</v>
      </c>
      <c r="C155" s="238" t="s">
        <v>319</v>
      </c>
      <c r="D155" s="253">
        <v>4000</v>
      </c>
      <c r="E155" s="191">
        <v>2000</v>
      </c>
      <c r="F155" s="214">
        <v>4654.7</v>
      </c>
      <c r="G155" s="231">
        <v>2000</v>
      </c>
      <c r="H155" s="191">
        <v>20000</v>
      </c>
      <c r="I155" s="262">
        <v>300.5</v>
      </c>
      <c r="J155" s="253">
        <v>10000</v>
      </c>
      <c r="K155" s="191">
        <v>5000</v>
      </c>
      <c r="L155" s="214">
        <v>0</v>
      </c>
      <c r="M155" s="273">
        <v>1500</v>
      </c>
    </row>
    <row r="156" spans="1:15" x14ac:dyDescent="0.25">
      <c r="A156" s="212" t="s">
        <v>320</v>
      </c>
      <c r="B156" s="197" t="s">
        <v>13</v>
      </c>
      <c r="C156" s="238" t="s">
        <v>321</v>
      </c>
      <c r="D156" s="253">
        <v>3000</v>
      </c>
      <c r="E156" s="191">
        <v>3000</v>
      </c>
      <c r="F156" s="214">
        <v>16952.560000000001</v>
      </c>
      <c r="G156" s="231">
        <v>3000</v>
      </c>
      <c r="H156" s="191">
        <v>5000</v>
      </c>
      <c r="I156" s="262">
        <v>244.77</v>
      </c>
      <c r="J156" s="253">
        <v>5000</v>
      </c>
      <c r="K156" s="191">
        <v>5000</v>
      </c>
      <c r="L156" s="214">
        <v>0</v>
      </c>
      <c r="M156" s="273">
        <v>500</v>
      </c>
    </row>
    <row r="157" spans="1:15" s="170" customFormat="1" x14ac:dyDescent="0.25">
      <c r="A157" s="210" t="s">
        <v>485</v>
      </c>
      <c r="B157" s="196" t="s">
        <v>453</v>
      </c>
      <c r="C157" s="237" t="s">
        <v>486</v>
      </c>
      <c r="D157" s="253"/>
      <c r="E157" s="191"/>
      <c r="F157" s="214">
        <v>0</v>
      </c>
      <c r="G157" s="231">
        <v>5000</v>
      </c>
      <c r="H157" s="191">
        <v>0</v>
      </c>
      <c r="I157" s="262">
        <v>0</v>
      </c>
      <c r="J157" s="253">
        <v>0</v>
      </c>
      <c r="K157" s="191">
        <v>0</v>
      </c>
      <c r="L157" s="214">
        <v>0</v>
      </c>
      <c r="M157" s="273">
        <v>0</v>
      </c>
    </row>
    <row r="158" spans="1:15" s="8" customFormat="1" x14ac:dyDescent="0.25">
      <c r="A158" s="338" t="s">
        <v>515</v>
      </c>
      <c r="B158" s="339"/>
      <c r="C158" s="340" t="s">
        <v>323</v>
      </c>
      <c r="D158" s="341"/>
      <c r="E158" s="342"/>
      <c r="F158" s="343"/>
      <c r="G158" s="344"/>
      <c r="H158" s="342"/>
      <c r="I158" s="345"/>
      <c r="J158" s="341"/>
      <c r="K158" s="342"/>
      <c r="L158" s="343"/>
      <c r="M158" s="346"/>
      <c r="O158" s="9" t="s">
        <v>806</v>
      </c>
    </row>
    <row r="159" spans="1:15" x14ac:dyDescent="0.25">
      <c r="A159" s="212" t="s">
        <v>324</v>
      </c>
      <c r="B159" s="197" t="s">
        <v>322</v>
      </c>
      <c r="C159" s="238" t="s">
        <v>325</v>
      </c>
      <c r="D159" s="253">
        <v>1000</v>
      </c>
      <c r="E159" s="191">
        <v>1000</v>
      </c>
      <c r="F159" s="214">
        <v>0</v>
      </c>
      <c r="G159" s="231">
        <v>1000</v>
      </c>
      <c r="H159" s="191">
        <v>500</v>
      </c>
      <c r="I159" s="262">
        <v>40</v>
      </c>
      <c r="J159" s="253">
        <v>500</v>
      </c>
      <c r="K159" s="191">
        <v>500</v>
      </c>
      <c r="L159" s="214">
        <v>0</v>
      </c>
      <c r="M159" s="273">
        <v>200</v>
      </c>
    </row>
    <row r="160" spans="1:15" x14ac:dyDescent="0.25">
      <c r="A160" s="212" t="s">
        <v>326</v>
      </c>
      <c r="B160" s="197" t="s">
        <v>322</v>
      </c>
      <c r="C160" s="238" t="s">
        <v>327</v>
      </c>
      <c r="D160" s="253">
        <v>2500</v>
      </c>
      <c r="E160" s="191">
        <v>2500</v>
      </c>
      <c r="F160" s="214">
        <v>0</v>
      </c>
      <c r="G160" s="231">
        <v>2500</v>
      </c>
      <c r="H160" s="191">
        <v>1500</v>
      </c>
      <c r="I160" s="262">
        <v>703.64</v>
      </c>
      <c r="J160" s="253">
        <v>2000</v>
      </c>
      <c r="K160" s="191">
        <v>2000</v>
      </c>
      <c r="L160" s="214">
        <v>0</v>
      </c>
      <c r="M160" s="273">
        <v>1500</v>
      </c>
    </row>
    <row r="161" spans="1:15" x14ac:dyDescent="0.25">
      <c r="A161" s="212" t="s">
        <v>328</v>
      </c>
      <c r="B161" s="197" t="s">
        <v>322</v>
      </c>
      <c r="C161" s="238" t="s">
        <v>329</v>
      </c>
      <c r="D161" s="253">
        <v>2500</v>
      </c>
      <c r="E161" s="191">
        <v>2500</v>
      </c>
      <c r="F161" s="214">
        <v>0</v>
      </c>
      <c r="G161" s="231">
        <v>2500</v>
      </c>
      <c r="H161" s="191">
        <v>500</v>
      </c>
      <c r="I161" s="262">
        <v>0</v>
      </c>
      <c r="J161" s="253">
        <v>3000</v>
      </c>
      <c r="K161" s="191">
        <v>2000</v>
      </c>
      <c r="L161" s="214">
        <v>0</v>
      </c>
      <c r="M161" s="273">
        <v>2500</v>
      </c>
    </row>
    <row r="162" spans="1:15" x14ac:dyDescent="0.25">
      <c r="A162" s="212" t="s">
        <v>330</v>
      </c>
      <c r="B162" s="197" t="s">
        <v>322</v>
      </c>
      <c r="C162" s="238" t="s">
        <v>331</v>
      </c>
      <c r="D162" s="253">
        <v>1000</v>
      </c>
      <c r="E162" s="191">
        <v>1000</v>
      </c>
      <c r="F162" s="214">
        <v>0</v>
      </c>
      <c r="G162" s="231">
        <v>1000</v>
      </c>
      <c r="H162" s="191">
        <v>500</v>
      </c>
      <c r="I162" s="262">
        <v>400</v>
      </c>
      <c r="J162" s="253">
        <v>5000</v>
      </c>
      <c r="K162" s="191">
        <v>1000</v>
      </c>
      <c r="L162" s="214">
        <v>0</v>
      </c>
      <c r="M162" s="273">
        <v>2500</v>
      </c>
    </row>
    <row r="163" spans="1:15" x14ac:dyDescent="0.25">
      <c r="A163" s="212" t="s">
        <v>332</v>
      </c>
      <c r="B163" s="197" t="s">
        <v>322</v>
      </c>
      <c r="C163" s="238" t="s">
        <v>333</v>
      </c>
      <c r="D163" s="253">
        <v>7000</v>
      </c>
      <c r="E163" s="191">
        <v>7000</v>
      </c>
      <c r="F163" s="214">
        <v>0</v>
      </c>
      <c r="G163" s="231">
        <v>7000</v>
      </c>
      <c r="H163" s="191">
        <v>1000</v>
      </c>
      <c r="I163" s="262">
        <v>590.4</v>
      </c>
      <c r="J163" s="253">
        <v>9000</v>
      </c>
      <c r="K163" s="191">
        <v>4000</v>
      </c>
      <c r="L163" s="214">
        <v>0</v>
      </c>
      <c r="M163" s="273">
        <v>10000</v>
      </c>
    </row>
    <row r="164" spans="1:15" x14ac:dyDescent="0.25">
      <c r="A164" s="212" t="s">
        <v>334</v>
      </c>
      <c r="B164" s="197" t="s">
        <v>322</v>
      </c>
      <c r="C164" s="238" t="s">
        <v>335</v>
      </c>
      <c r="D164" s="253">
        <v>6000</v>
      </c>
      <c r="E164" s="191">
        <v>6000</v>
      </c>
      <c r="F164" s="214">
        <v>0</v>
      </c>
      <c r="G164" s="231">
        <v>6000</v>
      </c>
      <c r="H164" s="191">
        <v>500</v>
      </c>
      <c r="I164" s="262">
        <v>370.86</v>
      </c>
      <c r="J164" s="253">
        <v>6000</v>
      </c>
      <c r="K164" s="191">
        <v>1000</v>
      </c>
      <c r="L164" s="214">
        <v>0</v>
      </c>
      <c r="M164" s="273">
        <v>4000</v>
      </c>
    </row>
    <row r="165" spans="1:15" s="8" customFormat="1" x14ac:dyDescent="0.25">
      <c r="A165" s="210" t="s">
        <v>336</v>
      </c>
      <c r="B165" s="196" t="s">
        <v>336</v>
      </c>
      <c r="C165" s="237" t="s">
        <v>72</v>
      </c>
      <c r="D165" s="253">
        <v>1500</v>
      </c>
      <c r="E165" s="191">
        <v>1500</v>
      </c>
      <c r="F165" s="214">
        <v>757.48</v>
      </c>
      <c r="G165" s="231">
        <v>1500</v>
      </c>
      <c r="H165" s="191">
        <v>1500</v>
      </c>
      <c r="I165" s="262">
        <v>125</v>
      </c>
      <c r="J165" s="253">
        <v>1500</v>
      </c>
      <c r="K165" s="191">
        <v>1500</v>
      </c>
      <c r="L165" s="214">
        <v>0</v>
      </c>
      <c r="M165" s="273">
        <v>1000</v>
      </c>
    </row>
    <row r="166" spans="1:15" x14ac:dyDescent="0.25">
      <c r="A166" s="218" t="s">
        <v>529</v>
      </c>
      <c r="B166" s="196" t="s">
        <v>337</v>
      </c>
      <c r="C166" s="237" t="s">
        <v>73</v>
      </c>
      <c r="D166" s="253"/>
      <c r="E166" s="191"/>
      <c r="F166" s="214"/>
      <c r="G166" s="231">
        <v>1500</v>
      </c>
      <c r="H166" s="191">
        <v>0</v>
      </c>
      <c r="I166" s="262">
        <v>0</v>
      </c>
      <c r="J166" s="253">
        <v>0</v>
      </c>
      <c r="K166" s="191">
        <v>0</v>
      </c>
      <c r="L166" s="214">
        <v>0</v>
      </c>
      <c r="M166" s="273">
        <v>0</v>
      </c>
    </row>
    <row r="167" spans="1:15" s="10" customFormat="1" x14ac:dyDescent="0.25">
      <c r="A167" s="210" t="s">
        <v>338</v>
      </c>
      <c r="B167" s="196" t="s">
        <v>338</v>
      </c>
      <c r="C167" s="237" t="s">
        <v>339</v>
      </c>
      <c r="D167" s="253">
        <v>1000</v>
      </c>
      <c r="E167" s="191">
        <v>1000</v>
      </c>
      <c r="F167" s="214">
        <v>500</v>
      </c>
      <c r="G167" s="231">
        <v>1000</v>
      </c>
      <c r="H167" s="191">
        <v>500</v>
      </c>
      <c r="I167" s="262">
        <v>650</v>
      </c>
      <c r="J167" s="253">
        <v>500</v>
      </c>
      <c r="K167" s="191">
        <v>500</v>
      </c>
      <c r="L167" s="214">
        <v>0</v>
      </c>
      <c r="M167" s="273">
        <v>500</v>
      </c>
    </row>
    <row r="168" spans="1:15" s="8" customFormat="1" x14ac:dyDescent="0.25">
      <c r="A168" s="338" t="s">
        <v>516</v>
      </c>
      <c r="B168" s="339"/>
      <c r="C168" s="340" t="s">
        <v>738</v>
      </c>
      <c r="D168" s="341"/>
      <c r="E168" s="342"/>
      <c r="F168" s="343"/>
      <c r="G168" s="344"/>
      <c r="H168" s="342"/>
      <c r="I168" s="345"/>
      <c r="J168" s="341"/>
      <c r="K168" s="342"/>
      <c r="L168" s="343"/>
      <c r="M168" s="346"/>
    </row>
    <row r="169" spans="1:15" x14ac:dyDescent="0.25">
      <c r="A169" s="212" t="s">
        <v>95</v>
      </c>
      <c r="B169" s="197" t="s">
        <v>95</v>
      </c>
      <c r="C169" s="238" t="s">
        <v>344</v>
      </c>
      <c r="D169" s="253">
        <v>1000</v>
      </c>
      <c r="E169" s="191">
        <v>1000</v>
      </c>
      <c r="F169" s="214">
        <v>160</v>
      </c>
      <c r="G169" s="231">
        <v>1000</v>
      </c>
      <c r="H169" s="191">
        <v>500</v>
      </c>
      <c r="I169" s="262">
        <v>0</v>
      </c>
      <c r="J169" s="253">
        <v>500</v>
      </c>
      <c r="K169" s="191">
        <v>500</v>
      </c>
      <c r="L169" s="214">
        <v>0</v>
      </c>
      <c r="M169" s="273">
        <v>500</v>
      </c>
    </row>
    <row r="170" spans="1:15" x14ac:dyDescent="0.25">
      <c r="A170" s="212" t="s">
        <v>96</v>
      </c>
      <c r="B170" s="197" t="s">
        <v>96</v>
      </c>
      <c r="C170" s="238" t="s">
        <v>345</v>
      </c>
      <c r="D170" s="253">
        <v>14000</v>
      </c>
      <c r="E170" s="191">
        <v>5000</v>
      </c>
      <c r="F170" s="214">
        <v>1324.43</v>
      </c>
      <c r="G170" s="231">
        <v>5000</v>
      </c>
      <c r="H170" s="191">
        <v>1000</v>
      </c>
      <c r="I170" s="262">
        <v>0</v>
      </c>
      <c r="J170" s="253">
        <v>1000</v>
      </c>
      <c r="K170" s="191">
        <v>1000</v>
      </c>
      <c r="L170" s="214">
        <v>0</v>
      </c>
      <c r="M170" s="273">
        <v>4000</v>
      </c>
    </row>
    <row r="171" spans="1:15" x14ac:dyDescent="0.25">
      <c r="A171" s="212" t="s">
        <v>97</v>
      </c>
      <c r="B171" s="197" t="s">
        <v>97</v>
      </c>
      <c r="C171" s="237" t="s">
        <v>531</v>
      </c>
      <c r="D171" s="253">
        <v>3000</v>
      </c>
      <c r="E171" s="191">
        <v>8000</v>
      </c>
      <c r="F171" s="214">
        <v>10808.71</v>
      </c>
      <c r="G171" s="231">
        <v>8000</v>
      </c>
      <c r="H171" s="191">
        <v>8000</v>
      </c>
      <c r="I171" s="262">
        <v>4617.6000000000004</v>
      </c>
      <c r="J171" s="253">
        <v>5000</v>
      </c>
      <c r="K171" s="191">
        <v>5000</v>
      </c>
      <c r="L171" s="214">
        <v>0</v>
      </c>
      <c r="M171" s="273">
        <v>4000</v>
      </c>
      <c r="O171" s="1" t="s">
        <v>807</v>
      </c>
    </row>
    <row r="172" spans="1:15" x14ac:dyDescent="0.25">
      <c r="A172" s="212" t="s">
        <v>98</v>
      </c>
      <c r="B172" s="197" t="s">
        <v>98</v>
      </c>
      <c r="C172" s="238" t="s">
        <v>346</v>
      </c>
      <c r="D172" s="253">
        <v>9000</v>
      </c>
      <c r="E172" s="191">
        <v>9000</v>
      </c>
      <c r="F172" s="214">
        <v>1800.8</v>
      </c>
      <c r="G172" s="231">
        <v>9000</v>
      </c>
      <c r="H172" s="191">
        <v>1000</v>
      </c>
      <c r="I172" s="262">
        <v>0</v>
      </c>
      <c r="J172" s="253">
        <v>3000</v>
      </c>
      <c r="K172" s="191">
        <v>3000</v>
      </c>
      <c r="L172" s="214">
        <v>0</v>
      </c>
      <c r="M172" s="273">
        <v>1000</v>
      </c>
    </row>
    <row r="173" spans="1:15" x14ac:dyDescent="0.25">
      <c r="A173" s="212" t="s">
        <v>340</v>
      </c>
      <c r="B173" s="197" t="s">
        <v>96</v>
      </c>
      <c r="C173" s="238" t="s">
        <v>347</v>
      </c>
      <c r="D173" s="253">
        <v>8000</v>
      </c>
      <c r="E173" s="191">
        <v>8000</v>
      </c>
      <c r="F173" s="214">
        <v>5472.79</v>
      </c>
      <c r="G173" s="231">
        <v>8000</v>
      </c>
      <c r="H173" s="191">
        <v>900</v>
      </c>
      <c r="I173" s="262">
        <v>860.34</v>
      </c>
      <c r="J173" s="253">
        <v>3000</v>
      </c>
      <c r="K173" s="191">
        <v>3000</v>
      </c>
      <c r="L173" s="214">
        <v>0</v>
      </c>
      <c r="M173" s="273">
        <v>6000</v>
      </c>
    </row>
    <row r="174" spans="1:15" x14ac:dyDescent="0.25">
      <c r="A174" s="212" t="s">
        <v>341</v>
      </c>
      <c r="B174" s="197" t="s">
        <v>98</v>
      </c>
      <c r="C174" s="237" t="s">
        <v>532</v>
      </c>
      <c r="D174" s="253">
        <v>3000</v>
      </c>
      <c r="E174" s="191">
        <v>5000</v>
      </c>
      <c r="F174" s="214">
        <v>9209.4</v>
      </c>
      <c r="G174" s="231">
        <v>5000</v>
      </c>
      <c r="H174" s="191">
        <v>1800</v>
      </c>
      <c r="I174" s="262">
        <v>1753.2</v>
      </c>
      <c r="J174" s="253">
        <v>2000</v>
      </c>
      <c r="K174" s="191">
        <v>2000</v>
      </c>
      <c r="L174" s="214">
        <v>0</v>
      </c>
      <c r="M174" s="273">
        <v>7000</v>
      </c>
    </row>
    <row r="175" spans="1:15" x14ac:dyDescent="0.25">
      <c r="A175" s="212" t="s">
        <v>342</v>
      </c>
      <c r="B175" s="197" t="s">
        <v>98</v>
      </c>
      <c r="C175" s="238" t="s">
        <v>348</v>
      </c>
      <c r="D175" s="253">
        <v>4000</v>
      </c>
      <c r="E175" s="191">
        <v>4000</v>
      </c>
      <c r="F175" s="214">
        <v>2032.38</v>
      </c>
      <c r="G175" s="231">
        <v>4000</v>
      </c>
      <c r="H175" s="191">
        <v>3000</v>
      </c>
      <c r="I175" s="262">
        <v>269.10000000000002</v>
      </c>
      <c r="J175" s="253">
        <v>4000</v>
      </c>
      <c r="K175" s="191">
        <v>4000</v>
      </c>
      <c r="L175" s="214">
        <v>151.02000000000001</v>
      </c>
      <c r="M175" s="273">
        <v>1500</v>
      </c>
    </row>
    <row r="176" spans="1:15" x14ac:dyDescent="0.25">
      <c r="A176" s="212" t="s">
        <v>343</v>
      </c>
      <c r="B176" s="197" t="s">
        <v>206</v>
      </c>
      <c r="C176" s="238" t="s">
        <v>349</v>
      </c>
      <c r="D176" s="253">
        <v>3000</v>
      </c>
      <c r="E176" s="191">
        <v>1000</v>
      </c>
      <c r="F176" s="214">
        <v>0</v>
      </c>
      <c r="G176" s="231">
        <v>1000</v>
      </c>
      <c r="H176" s="191">
        <v>1000</v>
      </c>
      <c r="I176" s="262">
        <v>226.1</v>
      </c>
      <c r="J176" s="253">
        <v>1000</v>
      </c>
      <c r="K176" s="191">
        <v>1000</v>
      </c>
      <c r="L176" s="214">
        <v>0</v>
      </c>
      <c r="M176" s="273">
        <v>500</v>
      </c>
    </row>
    <row r="177" spans="1:13" x14ac:dyDescent="0.25">
      <c r="A177" s="338" t="s">
        <v>554</v>
      </c>
      <c r="B177" s="339"/>
      <c r="C177" s="340" t="s">
        <v>555</v>
      </c>
      <c r="D177" s="341"/>
      <c r="E177" s="342"/>
      <c r="F177" s="343"/>
      <c r="G177" s="344"/>
      <c r="H177" s="342"/>
      <c r="I177" s="345"/>
      <c r="J177" s="341"/>
      <c r="K177" s="342"/>
      <c r="L177" s="343"/>
      <c r="M177" s="346"/>
    </row>
    <row r="178" spans="1:13" x14ac:dyDescent="0.25">
      <c r="A178" s="212" t="s">
        <v>556</v>
      </c>
      <c r="B178" s="197"/>
      <c r="C178" s="238" t="s">
        <v>557</v>
      </c>
      <c r="D178" s="253"/>
      <c r="E178" s="191"/>
      <c r="F178" s="214"/>
      <c r="G178" s="231"/>
      <c r="H178" s="191">
        <v>3000</v>
      </c>
      <c r="I178" s="262"/>
      <c r="J178" s="253">
        <v>3000</v>
      </c>
      <c r="K178" s="191">
        <v>0</v>
      </c>
      <c r="L178" s="214">
        <v>0</v>
      </c>
      <c r="M178" s="273">
        <v>0</v>
      </c>
    </row>
    <row r="179" spans="1:13" x14ac:dyDescent="0.25">
      <c r="A179" s="212" t="s">
        <v>567</v>
      </c>
      <c r="B179" s="197"/>
      <c r="C179" s="238" t="s">
        <v>568</v>
      </c>
      <c r="D179" s="253"/>
      <c r="E179" s="191"/>
      <c r="F179" s="214"/>
      <c r="G179" s="231"/>
      <c r="H179" s="191"/>
      <c r="I179" s="262"/>
      <c r="J179" s="253"/>
      <c r="K179" s="191">
        <v>12000</v>
      </c>
      <c r="L179" s="214">
        <v>0</v>
      </c>
      <c r="M179" s="273"/>
    </row>
    <row r="180" spans="1:13" x14ac:dyDescent="0.25">
      <c r="A180" s="355"/>
      <c r="B180" s="356"/>
      <c r="C180" s="352" t="s">
        <v>3</v>
      </c>
      <c r="D180" s="332">
        <f>SUM(D58:D176)</f>
        <v>682700</v>
      </c>
      <c r="E180" s="333">
        <f>SUM(E58:E176)</f>
        <v>676423.36</v>
      </c>
      <c r="F180" s="334">
        <f>SUM(F58:F176)</f>
        <v>418465.24</v>
      </c>
      <c r="G180" s="335">
        <f>SUM(G57:G178)</f>
        <v>809483.36</v>
      </c>
      <c r="H180" s="333">
        <f>SUM(H57:H178)</f>
        <v>558996.82000000007</v>
      </c>
      <c r="I180" s="336">
        <f>SUM(I57:I178)</f>
        <v>382531.73</v>
      </c>
      <c r="J180" s="332">
        <f>SUM(J57:J178)</f>
        <v>822858.36</v>
      </c>
      <c r="K180" s="333">
        <f>SUM(K57:K179)</f>
        <v>789858.36</v>
      </c>
      <c r="L180" s="334">
        <f>SUM(L57:L178)</f>
        <v>487434.97</v>
      </c>
      <c r="M180" s="337">
        <f>SUM(M57:M178)</f>
        <v>533570</v>
      </c>
    </row>
    <row r="181" spans="1:13" x14ac:dyDescent="0.25">
      <c r="A181" s="338" t="s">
        <v>530</v>
      </c>
      <c r="B181" s="339"/>
      <c r="C181" s="340" t="s">
        <v>350</v>
      </c>
      <c r="D181" s="341"/>
      <c r="E181" s="342"/>
      <c r="F181" s="343"/>
      <c r="G181" s="344"/>
      <c r="H181" s="342"/>
      <c r="I181" s="345"/>
      <c r="J181" s="341"/>
      <c r="K181" s="342"/>
      <c r="L181" s="343"/>
      <c r="M181" s="346"/>
    </row>
    <row r="182" spans="1:13" x14ac:dyDescent="0.25">
      <c r="A182" s="338" t="s">
        <v>517</v>
      </c>
      <c r="B182" s="339"/>
      <c r="C182" s="340" t="s">
        <v>74</v>
      </c>
      <c r="D182" s="341"/>
      <c r="E182" s="342"/>
      <c r="F182" s="343"/>
      <c r="G182" s="344"/>
      <c r="H182" s="342"/>
      <c r="I182" s="345"/>
      <c r="J182" s="341"/>
      <c r="K182" s="342"/>
      <c r="L182" s="343"/>
      <c r="M182" s="346"/>
    </row>
    <row r="183" spans="1:13" x14ac:dyDescent="0.25">
      <c r="A183" s="212" t="s">
        <v>14</v>
      </c>
      <c r="B183" s="197" t="s">
        <v>14</v>
      </c>
      <c r="C183" s="238" t="s">
        <v>491</v>
      </c>
      <c r="D183" s="253">
        <v>3300</v>
      </c>
      <c r="E183" s="191">
        <v>1000</v>
      </c>
      <c r="F183" s="214">
        <v>0</v>
      </c>
      <c r="G183" s="231">
        <v>1000</v>
      </c>
      <c r="H183" s="191">
        <v>500</v>
      </c>
      <c r="I183" s="262">
        <v>0</v>
      </c>
      <c r="J183" s="253">
        <v>200</v>
      </c>
      <c r="K183" s="191">
        <v>200</v>
      </c>
      <c r="L183" s="214">
        <v>0</v>
      </c>
      <c r="M183" s="273">
        <v>0</v>
      </c>
    </row>
    <row r="184" spans="1:13" x14ac:dyDescent="0.25">
      <c r="A184" s="212" t="s">
        <v>15</v>
      </c>
      <c r="B184" s="197" t="s">
        <v>15</v>
      </c>
      <c r="C184" s="238" t="s">
        <v>351</v>
      </c>
      <c r="D184" s="253">
        <v>500</v>
      </c>
      <c r="E184" s="191">
        <v>500</v>
      </c>
      <c r="F184" s="214">
        <v>0</v>
      </c>
      <c r="G184" s="231">
        <v>500</v>
      </c>
      <c r="H184" s="191">
        <v>500</v>
      </c>
      <c r="I184" s="262">
        <v>0</v>
      </c>
      <c r="J184" s="253">
        <v>200</v>
      </c>
      <c r="K184" s="191">
        <v>200</v>
      </c>
      <c r="L184" s="214">
        <v>0</v>
      </c>
      <c r="M184" s="273">
        <v>0</v>
      </c>
    </row>
    <row r="185" spans="1:13" x14ac:dyDescent="0.25">
      <c r="A185" s="212" t="s">
        <v>16</v>
      </c>
      <c r="B185" s="197" t="s">
        <v>16</v>
      </c>
      <c r="C185" s="238" t="s">
        <v>356</v>
      </c>
      <c r="D185" s="253">
        <v>1500</v>
      </c>
      <c r="E185" s="191">
        <v>1000</v>
      </c>
      <c r="F185" s="214">
        <v>150</v>
      </c>
      <c r="G185" s="231">
        <v>1000</v>
      </c>
      <c r="H185" s="191">
        <v>1000</v>
      </c>
      <c r="I185" s="262">
        <v>150</v>
      </c>
      <c r="J185" s="253">
        <v>1000</v>
      </c>
      <c r="K185" s="191">
        <v>1000</v>
      </c>
      <c r="L185" s="214">
        <v>150</v>
      </c>
      <c r="M185" s="273">
        <v>200</v>
      </c>
    </row>
    <row r="186" spans="1:13" x14ac:dyDescent="0.25">
      <c r="A186" s="212" t="s">
        <v>17</v>
      </c>
      <c r="B186" s="197" t="s">
        <v>17</v>
      </c>
      <c r="C186" s="238" t="s">
        <v>355</v>
      </c>
      <c r="D186" s="253">
        <v>1500</v>
      </c>
      <c r="E186" s="191">
        <v>1000</v>
      </c>
      <c r="F186" s="214">
        <v>0</v>
      </c>
      <c r="G186" s="231">
        <v>1000</v>
      </c>
      <c r="H186" s="191">
        <v>500</v>
      </c>
      <c r="I186" s="262">
        <v>0</v>
      </c>
      <c r="J186" s="253">
        <v>500</v>
      </c>
      <c r="K186" s="191">
        <v>500</v>
      </c>
      <c r="L186" s="214">
        <v>0</v>
      </c>
      <c r="M186" s="273">
        <v>0</v>
      </c>
    </row>
    <row r="187" spans="1:13" x14ac:dyDescent="0.25">
      <c r="A187" s="212" t="s">
        <v>352</v>
      </c>
      <c r="B187" s="197" t="s">
        <v>17</v>
      </c>
      <c r="C187" s="238" t="s">
        <v>357</v>
      </c>
      <c r="D187" s="253">
        <v>1500</v>
      </c>
      <c r="E187" s="191">
        <v>1000</v>
      </c>
      <c r="F187" s="214">
        <v>0</v>
      </c>
      <c r="G187" s="231">
        <v>1000</v>
      </c>
      <c r="H187" s="191">
        <v>500</v>
      </c>
      <c r="I187" s="262">
        <v>0</v>
      </c>
      <c r="J187" s="253">
        <v>300</v>
      </c>
      <c r="K187" s="191">
        <v>300</v>
      </c>
      <c r="L187" s="214">
        <v>0</v>
      </c>
      <c r="M187" s="273">
        <v>0</v>
      </c>
    </row>
    <row r="188" spans="1:13" x14ac:dyDescent="0.25">
      <c r="A188" s="212" t="s">
        <v>353</v>
      </c>
      <c r="B188" s="197" t="s">
        <v>16</v>
      </c>
      <c r="C188" s="238" t="s">
        <v>487</v>
      </c>
      <c r="D188" s="253">
        <v>500</v>
      </c>
      <c r="E188" s="191">
        <v>500</v>
      </c>
      <c r="F188" s="214">
        <v>0</v>
      </c>
      <c r="G188" s="231">
        <v>500</v>
      </c>
      <c r="H188" s="191">
        <v>500</v>
      </c>
      <c r="I188" s="262">
        <v>0</v>
      </c>
      <c r="J188" s="253">
        <v>500</v>
      </c>
      <c r="K188" s="191">
        <v>500</v>
      </c>
      <c r="L188" s="214">
        <v>0</v>
      </c>
      <c r="M188" s="273">
        <v>200</v>
      </c>
    </row>
    <row r="189" spans="1:13" x14ac:dyDescent="0.25">
      <c r="A189" s="212" t="s">
        <v>354</v>
      </c>
      <c r="B189" s="197" t="s">
        <v>17</v>
      </c>
      <c r="C189" s="238" t="s">
        <v>358</v>
      </c>
      <c r="D189" s="253">
        <v>9500</v>
      </c>
      <c r="E189" s="191">
        <v>9500</v>
      </c>
      <c r="F189" s="214">
        <v>0</v>
      </c>
      <c r="G189" s="231">
        <v>9500</v>
      </c>
      <c r="H189" s="191">
        <v>16000</v>
      </c>
      <c r="I189" s="262">
        <v>11662.09</v>
      </c>
      <c r="J189" s="253">
        <v>3000</v>
      </c>
      <c r="K189" s="191">
        <v>3000</v>
      </c>
      <c r="L189" s="214">
        <v>2693.44</v>
      </c>
      <c r="M189" s="273">
        <v>3264.02</v>
      </c>
    </row>
    <row r="190" spans="1:13" x14ac:dyDescent="0.25">
      <c r="A190" s="212" t="s">
        <v>359</v>
      </c>
      <c r="B190" s="197" t="s">
        <v>17</v>
      </c>
      <c r="C190" s="238" t="s">
        <v>360</v>
      </c>
      <c r="D190" s="253">
        <v>100</v>
      </c>
      <c r="E190" s="191">
        <v>100</v>
      </c>
      <c r="F190" s="214">
        <v>25</v>
      </c>
      <c r="G190" s="231">
        <v>100</v>
      </c>
      <c r="H190" s="191">
        <v>25</v>
      </c>
      <c r="I190" s="262">
        <v>25</v>
      </c>
      <c r="J190" s="253">
        <v>25</v>
      </c>
      <c r="K190" s="191">
        <v>25</v>
      </c>
      <c r="L190" s="214">
        <v>25</v>
      </c>
      <c r="M190" s="273">
        <v>25</v>
      </c>
    </row>
    <row r="191" spans="1:13" s="2" customFormat="1" x14ac:dyDescent="0.25">
      <c r="A191" s="338" t="s">
        <v>18</v>
      </c>
      <c r="B191" s="339"/>
      <c r="C191" s="340" t="s">
        <v>361</v>
      </c>
      <c r="D191" s="341"/>
      <c r="E191" s="342"/>
      <c r="F191" s="343"/>
      <c r="G191" s="344"/>
      <c r="H191" s="342"/>
      <c r="I191" s="345"/>
      <c r="J191" s="341"/>
      <c r="K191" s="342"/>
      <c r="L191" s="343"/>
      <c r="M191" s="346"/>
    </row>
    <row r="192" spans="1:13" x14ac:dyDescent="0.25">
      <c r="A192" s="212" t="s">
        <v>19</v>
      </c>
      <c r="B192" s="197" t="s">
        <v>19</v>
      </c>
      <c r="C192" s="238" t="s">
        <v>362</v>
      </c>
      <c r="D192" s="253">
        <v>5000</v>
      </c>
      <c r="E192" s="191">
        <v>5000</v>
      </c>
      <c r="F192" s="214">
        <v>1160</v>
      </c>
      <c r="G192" s="231">
        <v>5000</v>
      </c>
      <c r="H192" s="191">
        <v>5000</v>
      </c>
      <c r="I192" s="262">
        <v>3670</v>
      </c>
      <c r="J192" s="253">
        <v>5000</v>
      </c>
      <c r="K192" s="191">
        <v>5000</v>
      </c>
      <c r="L192" s="214">
        <v>495</v>
      </c>
      <c r="M192" s="273">
        <v>1500</v>
      </c>
    </row>
    <row r="193" spans="1:15" x14ac:dyDescent="0.25">
      <c r="A193" s="212" t="s">
        <v>20</v>
      </c>
      <c r="B193" s="197" t="s">
        <v>20</v>
      </c>
      <c r="C193" s="238" t="s">
        <v>363</v>
      </c>
      <c r="D193" s="253">
        <v>6000</v>
      </c>
      <c r="E193" s="191">
        <v>6000</v>
      </c>
      <c r="F193" s="214">
        <v>1329.5</v>
      </c>
      <c r="G193" s="231">
        <v>6000</v>
      </c>
      <c r="H193" s="191">
        <v>5000</v>
      </c>
      <c r="I193" s="262">
        <v>4336.7700000000004</v>
      </c>
      <c r="J193" s="253">
        <v>6000</v>
      </c>
      <c r="K193" s="191">
        <v>6000</v>
      </c>
      <c r="L193" s="214">
        <v>130.19999999999999</v>
      </c>
      <c r="M193" s="273">
        <v>2500</v>
      </c>
    </row>
    <row r="194" spans="1:15" x14ac:dyDescent="0.25">
      <c r="A194" s="212" t="s">
        <v>21</v>
      </c>
      <c r="B194" s="197" t="s">
        <v>21</v>
      </c>
      <c r="C194" s="238" t="s">
        <v>364</v>
      </c>
      <c r="D194" s="253">
        <v>500</v>
      </c>
      <c r="E194" s="191">
        <v>500</v>
      </c>
      <c r="F194" s="214">
        <v>0</v>
      </c>
      <c r="G194" s="231">
        <v>500</v>
      </c>
      <c r="H194" s="191">
        <v>500</v>
      </c>
      <c r="I194" s="262">
        <v>0</v>
      </c>
      <c r="J194" s="253">
        <v>500</v>
      </c>
      <c r="K194" s="191">
        <v>500</v>
      </c>
      <c r="L194" s="214">
        <v>0</v>
      </c>
      <c r="M194" s="273">
        <v>300</v>
      </c>
    </row>
    <row r="195" spans="1:15" x14ac:dyDescent="0.25">
      <c r="A195" s="212" t="s">
        <v>22</v>
      </c>
      <c r="B195" s="197" t="s">
        <v>22</v>
      </c>
      <c r="C195" s="238" t="s">
        <v>365</v>
      </c>
      <c r="D195" s="253">
        <v>4000</v>
      </c>
      <c r="E195" s="191">
        <v>4000</v>
      </c>
      <c r="F195" s="214">
        <v>1902</v>
      </c>
      <c r="G195" s="231">
        <v>4000</v>
      </c>
      <c r="H195" s="191">
        <v>1500</v>
      </c>
      <c r="I195" s="262">
        <v>1232.74</v>
      </c>
      <c r="J195" s="253">
        <v>3000</v>
      </c>
      <c r="K195" s="191">
        <v>3000</v>
      </c>
      <c r="L195" s="214">
        <v>24</v>
      </c>
      <c r="M195" s="273">
        <v>1500</v>
      </c>
    </row>
    <row r="196" spans="1:15" x14ac:dyDescent="0.25">
      <c r="A196" s="212" t="s">
        <v>368</v>
      </c>
      <c r="B196" s="197" t="s">
        <v>22</v>
      </c>
      <c r="C196" s="238" t="s">
        <v>366</v>
      </c>
      <c r="D196" s="253">
        <v>1000</v>
      </c>
      <c r="E196" s="191">
        <v>1000</v>
      </c>
      <c r="F196" s="214">
        <v>386.26</v>
      </c>
      <c r="G196" s="231">
        <v>1000</v>
      </c>
      <c r="H196" s="191">
        <v>300</v>
      </c>
      <c r="I196" s="262">
        <v>255.22</v>
      </c>
      <c r="J196" s="253">
        <v>1000</v>
      </c>
      <c r="K196" s="191">
        <v>1000</v>
      </c>
      <c r="L196" s="214">
        <v>0</v>
      </c>
      <c r="M196" s="273">
        <v>200</v>
      </c>
    </row>
    <row r="197" spans="1:15" x14ac:dyDescent="0.25">
      <c r="A197" s="212" t="s">
        <v>369</v>
      </c>
      <c r="B197" s="197" t="s">
        <v>22</v>
      </c>
      <c r="C197" s="238" t="s">
        <v>367</v>
      </c>
      <c r="D197" s="253">
        <v>500</v>
      </c>
      <c r="E197" s="191">
        <v>500</v>
      </c>
      <c r="F197" s="214">
        <v>0</v>
      </c>
      <c r="G197" s="231">
        <v>500</v>
      </c>
      <c r="H197" s="191">
        <v>200</v>
      </c>
      <c r="I197" s="262">
        <v>0</v>
      </c>
      <c r="J197" s="253">
        <v>200</v>
      </c>
      <c r="K197" s="191">
        <v>200</v>
      </c>
      <c r="L197" s="214">
        <v>0</v>
      </c>
      <c r="M197" s="273">
        <v>100</v>
      </c>
    </row>
    <row r="198" spans="1:15" s="2" customFormat="1" x14ac:dyDescent="0.25">
      <c r="A198" s="338" t="s">
        <v>518</v>
      </c>
      <c r="B198" s="339"/>
      <c r="C198" s="340" t="s">
        <v>75</v>
      </c>
      <c r="D198" s="341"/>
      <c r="E198" s="342"/>
      <c r="F198" s="343"/>
      <c r="G198" s="344"/>
      <c r="H198" s="342"/>
      <c r="I198" s="345"/>
      <c r="J198" s="341"/>
      <c r="K198" s="342"/>
      <c r="L198" s="343"/>
      <c r="M198" s="346"/>
    </row>
    <row r="199" spans="1:15" x14ac:dyDescent="0.25">
      <c r="A199" s="217" t="s">
        <v>23</v>
      </c>
      <c r="B199" s="198" t="s">
        <v>23</v>
      </c>
      <c r="C199" s="239" t="s">
        <v>375</v>
      </c>
      <c r="D199" s="253">
        <v>20000</v>
      </c>
      <c r="E199" s="191">
        <v>20000</v>
      </c>
      <c r="F199" s="214">
        <v>20185</v>
      </c>
      <c r="G199" s="231">
        <v>24000</v>
      </c>
      <c r="H199" s="191">
        <v>14000</v>
      </c>
      <c r="I199" s="262">
        <v>14125</v>
      </c>
      <c r="J199" s="253">
        <v>20000</v>
      </c>
      <c r="K199" s="191">
        <v>20000</v>
      </c>
      <c r="L199" s="214">
        <v>15118.33</v>
      </c>
      <c r="M199" s="273">
        <v>20000</v>
      </c>
      <c r="O199" s="1" t="s">
        <v>810</v>
      </c>
    </row>
    <row r="200" spans="1:15" x14ac:dyDescent="0.25">
      <c r="A200" s="217" t="s">
        <v>24</v>
      </c>
      <c r="B200" s="198" t="s">
        <v>24</v>
      </c>
      <c r="C200" s="239" t="s">
        <v>376</v>
      </c>
      <c r="D200" s="253">
        <v>22000</v>
      </c>
      <c r="E200" s="191">
        <v>22000</v>
      </c>
      <c r="F200" s="214">
        <v>19444.939999999999</v>
      </c>
      <c r="G200" s="231">
        <v>26000</v>
      </c>
      <c r="H200" s="191">
        <v>14000</v>
      </c>
      <c r="I200" s="262">
        <v>12177.38</v>
      </c>
      <c r="J200" s="253">
        <v>20000</v>
      </c>
      <c r="K200" s="191">
        <v>15000</v>
      </c>
      <c r="L200" s="214">
        <v>9161.89</v>
      </c>
      <c r="M200" s="273">
        <v>14000</v>
      </c>
      <c r="O200" s="1" t="s">
        <v>796</v>
      </c>
    </row>
    <row r="201" spans="1:15" x14ac:dyDescent="0.25">
      <c r="A201" s="217" t="s">
        <v>25</v>
      </c>
      <c r="B201" s="198" t="s">
        <v>25</v>
      </c>
      <c r="C201" s="240" t="s">
        <v>542</v>
      </c>
      <c r="D201" s="253">
        <v>27000</v>
      </c>
      <c r="E201" s="191">
        <v>27000</v>
      </c>
      <c r="F201" s="214">
        <v>18988.3</v>
      </c>
      <c r="G201" s="231">
        <v>27000</v>
      </c>
      <c r="H201" s="191">
        <v>26000</v>
      </c>
      <c r="I201" s="262">
        <v>15664.3</v>
      </c>
      <c r="J201" s="253">
        <v>30000</v>
      </c>
      <c r="K201" s="191">
        <v>45000</v>
      </c>
      <c r="L201" s="214">
        <v>28054.400000000001</v>
      </c>
      <c r="M201" s="273">
        <v>45000</v>
      </c>
      <c r="O201" s="1" t="s">
        <v>805</v>
      </c>
    </row>
    <row r="202" spans="1:15" x14ac:dyDescent="0.25">
      <c r="A202" s="217" t="s">
        <v>26</v>
      </c>
      <c r="B202" s="198" t="s">
        <v>26</v>
      </c>
      <c r="C202" s="239" t="s">
        <v>377</v>
      </c>
      <c r="D202" s="253">
        <v>6000</v>
      </c>
      <c r="E202" s="191">
        <v>6000</v>
      </c>
      <c r="F202" s="214">
        <v>4110.8500000000004</v>
      </c>
      <c r="G202" s="231">
        <v>6000</v>
      </c>
      <c r="H202" s="191">
        <v>3000</v>
      </c>
      <c r="I202" s="262">
        <v>2137.8000000000002</v>
      </c>
      <c r="J202" s="253">
        <v>5500</v>
      </c>
      <c r="K202" s="191">
        <v>5500</v>
      </c>
      <c r="L202" s="214">
        <v>2380</v>
      </c>
      <c r="M202" s="273">
        <v>3000</v>
      </c>
      <c r="O202" s="1" t="s">
        <v>813</v>
      </c>
    </row>
    <row r="203" spans="1:15" x14ac:dyDescent="0.25">
      <c r="A203" s="217" t="s">
        <v>370</v>
      </c>
      <c r="B203" s="198" t="s">
        <v>24</v>
      </c>
      <c r="C203" s="239" t="s">
        <v>378</v>
      </c>
      <c r="D203" s="253">
        <v>2000</v>
      </c>
      <c r="E203" s="191">
        <v>2000</v>
      </c>
      <c r="F203" s="214">
        <v>689.84</v>
      </c>
      <c r="G203" s="231">
        <v>1000</v>
      </c>
      <c r="H203" s="191">
        <v>1000</v>
      </c>
      <c r="I203" s="262">
        <v>0</v>
      </c>
      <c r="J203" s="253">
        <v>1000</v>
      </c>
      <c r="K203" s="191">
        <v>1000</v>
      </c>
      <c r="L203" s="214">
        <v>0</v>
      </c>
      <c r="M203" s="273">
        <v>2000</v>
      </c>
      <c r="O203" s="1" t="s">
        <v>811</v>
      </c>
    </row>
    <row r="204" spans="1:15" x14ac:dyDescent="0.25">
      <c r="A204" s="217" t="s">
        <v>371</v>
      </c>
      <c r="B204" s="198" t="s">
        <v>26</v>
      </c>
      <c r="C204" s="240" t="s">
        <v>533</v>
      </c>
      <c r="D204" s="253">
        <v>5000</v>
      </c>
      <c r="E204" s="191">
        <v>5000</v>
      </c>
      <c r="F204" s="214">
        <v>6897.4</v>
      </c>
      <c r="G204" s="231">
        <v>7000</v>
      </c>
      <c r="H204" s="191">
        <v>6000</v>
      </c>
      <c r="I204" s="262">
        <v>3488</v>
      </c>
      <c r="J204" s="253">
        <v>8000</v>
      </c>
      <c r="K204" s="191">
        <v>3000</v>
      </c>
      <c r="L204" s="214">
        <v>0</v>
      </c>
      <c r="M204" s="273">
        <v>4000</v>
      </c>
      <c r="O204" s="1" t="s">
        <v>809</v>
      </c>
    </row>
    <row r="205" spans="1:15" x14ac:dyDescent="0.25">
      <c r="A205" s="217" t="s">
        <v>372</v>
      </c>
      <c r="B205" s="198" t="s">
        <v>26</v>
      </c>
      <c r="C205" s="239" t="s">
        <v>379</v>
      </c>
      <c r="D205" s="253">
        <v>2000</v>
      </c>
      <c r="E205" s="191">
        <v>2000</v>
      </c>
      <c r="F205" s="214">
        <v>1816.06</v>
      </c>
      <c r="G205" s="231">
        <v>2000</v>
      </c>
      <c r="H205" s="191">
        <v>2000</v>
      </c>
      <c r="I205" s="262">
        <v>1136.3900000000001</v>
      </c>
      <c r="J205" s="253">
        <v>1500</v>
      </c>
      <c r="K205" s="191">
        <v>1500</v>
      </c>
      <c r="L205" s="214">
        <v>31.3</v>
      </c>
      <c r="M205" s="273">
        <v>300</v>
      </c>
      <c r="O205" s="1" t="s">
        <v>812</v>
      </c>
    </row>
    <row r="206" spans="1:15" x14ac:dyDescent="0.25">
      <c r="A206" s="217" t="s">
        <v>373</v>
      </c>
      <c r="B206" s="198" t="s">
        <v>26</v>
      </c>
      <c r="C206" s="239" t="s">
        <v>380</v>
      </c>
      <c r="D206" s="253">
        <v>1000</v>
      </c>
      <c r="E206" s="191">
        <v>1000</v>
      </c>
      <c r="F206" s="214">
        <v>888.37</v>
      </c>
      <c r="G206" s="231">
        <v>1000</v>
      </c>
      <c r="H206" s="191">
        <v>1000</v>
      </c>
      <c r="I206" s="262">
        <v>1664.04</v>
      </c>
      <c r="J206" s="253">
        <v>200</v>
      </c>
      <c r="K206" s="191">
        <v>17000</v>
      </c>
      <c r="L206" s="214">
        <v>17028.72</v>
      </c>
      <c r="M206" s="273">
        <v>4000</v>
      </c>
      <c r="O206" s="1" t="s">
        <v>808</v>
      </c>
    </row>
    <row r="207" spans="1:15" x14ac:dyDescent="0.25">
      <c r="A207" s="217" t="s">
        <v>374</v>
      </c>
      <c r="B207" s="198" t="s">
        <v>26</v>
      </c>
      <c r="C207" s="239" t="s">
        <v>381</v>
      </c>
      <c r="D207" s="253">
        <v>2000</v>
      </c>
      <c r="E207" s="191">
        <v>1000</v>
      </c>
      <c r="F207" s="214">
        <v>0</v>
      </c>
      <c r="G207" s="231">
        <v>1000</v>
      </c>
      <c r="H207" s="191">
        <v>1000</v>
      </c>
      <c r="I207" s="262">
        <v>0</v>
      </c>
      <c r="J207" s="253">
        <v>500</v>
      </c>
      <c r="K207" s="191">
        <v>500</v>
      </c>
      <c r="L207" s="214">
        <v>0</v>
      </c>
      <c r="M207" s="273">
        <v>700</v>
      </c>
    </row>
    <row r="208" spans="1:15" s="2" customFormat="1" x14ac:dyDescent="0.25">
      <c r="A208" s="338" t="s">
        <v>519</v>
      </c>
      <c r="B208" s="339"/>
      <c r="C208" s="340" t="s">
        <v>76</v>
      </c>
      <c r="D208" s="341"/>
      <c r="E208" s="342"/>
      <c r="F208" s="343"/>
      <c r="G208" s="344"/>
      <c r="H208" s="342"/>
      <c r="I208" s="345"/>
      <c r="J208" s="341"/>
      <c r="K208" s="342"/>
      <c r="L208" s="343"/>
      <c r="M208" s="346"/>
    </row>
    <row r="209" spans="1:13" x14ac:dyDescent="0.25">
      <c r="A209" s="212" t="s">
        <v>27</v>
      </c>
      <c r="B209" s="197" t="s">
        <v>27</v>
      </c>
      <c r="C209" s="239" t="s">
        <v>382</v>
      </c>
      <c r="D209" s="253">
        <v>11000</v>
      </c>
      <c r="E209" s="191">
        <v>11000</v>
      </c>
      <c r="F209" s="214">
        <v>11290</v>
      </c>
      <c r="G209" s="231">
        <v>11000</v>
      </c>
      <c r="H209" s="191">
        <v>11000</v>
      </c>
      <c r="I209" s="262">
        <v>9575</v>
      </c>
      <c r="J209" s="253">
        <v>11000</v>
      </c>
      <c r="K209" s="191">
        <v>11000</v>
      </c>
      <c r="L209" s="214">
        <v>7480</v>
      </c>
      <c r="M209" s="273">
        <v>11000</v>
      </c>
    </row>
    <row r="210" spans="1:13" x14ac:dyDescent="0.25">
      <c r="A210" s="212" t="s">
        <v>28</v>
      </c>
      <c r="B210" s="197" t="s">
        <v>28</v>
      </c>
      <c r="C210" s="239" t="s">
        <v>383</v>
      </c>
      <c r="D210" s="253">
        <v>3500</v>
      </c>
      <c r="E210" s="191">
        <v>3500</v>
      </c>
      <c r="F210" s="214">
        <v>3104.51</v>
      </c>
      <c r="G210" s="231">
        <v>3500</v>
      </c>
      <c r="H210" s="191">
        <v>2000</v>
      </c>
      <c r="I210" s="262">
        <v>1275.1400000000001</v>
      </c>
      <c r="J210" s="253">
        <v>3000</v>
      </c>
      <c r="K210" s="191">
        <v>3000</v>
      </c>
      <c r="L210" s="214">
        <v>75.33</v>
      </c>
      <c r="M210" s="273">
        <v>1000</v>
      </c>
    </row>
    <row r="211" spans="1:13" x14ac:dyDescent="0.25">
      <c r="A211" s="212" t="s">
        <v>29</v>
      </c>
      <c r="B211" s="197" t="s">
        <v>29</v>
      </c>
      <c r="C211" s="240" t="s">
        <v>541</v>
      </c>
      <c r="D211" s="253">
        <v>2000</v>
      </c>
      <c r="E211" s="191">
        <v>2000</v>
      </c>
      <c r="F211" s="214">
        <v>0</v>
      </c>
      <c r="G211" s="231">
        <v>2000</v>
      </c>
      <c r="H211" s="191">
        <v>1000</v>
      </c>
      <c r="I211" s="262">
        <v>0</v>
      </c>
      <c r="J211" s="253">
        <v>4000</v>
      </c>
      <c r="K211" s="191">
        <v>4000</v>
      </c>
      <c r="L211" s="214">
        <v>660</v>
      </c>
      <c r="M211" s="273">
        <v>3000</v>
      </c>
    </row>
    <row r="212" spans="1:13" x14ac:dyDescent="0.25">
      <c r="A212" s="212" t="s">
        <v>30</v>
      </c>
      <c r="B212" s="197" t="s">
        <v>30</v>
      </c>
      <c r="C212" s="239" t="s">
        <v>384</v>
      </c>
      <c r="D212" s="253">
        <v>1500</v>
      </c>
      <c r="E212" s="191">
        <v>1500</v>
      </c>
      <c r="F212" s="214">
        <v>2394.8000000000002</v>
      </c>
      <c r="G212" s="231">
        <v>2500</v>
      </c>
      <c r="H212" s="191">
        <v>1000</v>
      </c>
      <c r="I212" s="262">
        <v>657</v>
      </c>
      <c r="J212" s="253">
        <v>1500</v>
      </c>
      <c r="K212" s="191">
        <v>1500</v>
      </c>
      <c r="L212" s="214">
        <v>0</v>
      </c>
      <c r="M212" s="273">
        <v>500</v>
      </c>
    </row>
    <row r="213" spans="1:13" x14ac:dyDescent="0.25">
      <c r="A213" s="212" t="s">
        <v>389</v>
      </c>
      <c r="B213" s="197" t="s">
        <v>28</v>
      </c>
      <c r="C213" s="239" t="s">
        <v>385</v>
      </c>
      <c r="D213" s="253">
        <v>1000</v>
      </c>
      <c r="E213" s="191">
        <v>1000</v>
      </c>
      <c r="F213" s="214">
        <v>397.01</v>
      </c>
      <c r="G213" s="231">
        <v>1000</v>
      </c>
      <c r="H213" s="191">
        <v>500</v>
      </c>
      <c r="I213" s="262">
        <v>0</v>
      </c>
      <c r="J213" s="253">
        <v>500</v>
      </c>
      <c r="K213" s="191">
        <v>500</v>
      </c>
      <c r="L213" s="214">
        <v>0</v>
      </c>
      <c r="M213" s="273">
        <v>100</v>
      </c>
    </row>
    <row r="214" spans="1:13" x14ac:dyDescent="0.25">
      <c r="A214" s="212" t="s">
        <v>390</v>
      </c>
      <c r="B214" s="197" t="s">
        <v>30</v>
      </c>
      <c r="C214" s="240" t="s">
        <v>534</v>
      </c>
      <c r="D214" s="253">
        <v>1000</v>
      </c>
      <c r="E214" s="191">
        <v>1000</v>
      </c>
      <c r="F214" s="214">
        <v>0</v>
      </c>
      <c r="G214" s="231">
        <v>1000</v>
      </c>
      <c r="H214" s="191">
        <v>500</v>
      </c>
      <c r="I214" s="262">
        <v>0</v>
      </c>
      <c r="J214" s="253">
        <v>1000</v>
      </c>
      <c r="K214" s="191">
        <v>1000</v>
      </c>
      <c r="L214" s="214">
        <v>0</v>
      </c>
      <c r="M214" s="273">
        <v>500</v>
      </c>
    </row>
    <row r="215" spans="1:13" x14ac:dyDescent="0.25">
      <c r="A215" s="212" t="s">
        <v>391</v>
      </c>
      <c r="B215" s="197" t="s">
        <v>30</v>
      </c>
      <c r="C215" s="239" t="s">
        <v>386</v>
      </c>
      <c r="D215" s="253">
        <v>1000</v>
      </c>
      <c r="E215" s="191">
        <v>1000</v>
      </c>
      <c r="F215" s="214">
        <v>0</v>
      </c>
      <c r="G215" s="231">
        <v>1000</v>
      </c>
      <c r="H215" s="191">
        <v>500</v>
      </c>
      <c r="I215" s="262">
        <v>50.72</v>
      </c>
      <c r="J215" s="253">
        <v>1000</v>
      </c>
      <c r="K215" s="191">
        <v>1000</v>
      </c>
      <c r="L215" s="214">
        <v>0</v>
      </c>
      <c r="M215" s="273">
        <v>100</v>
      </c>
    </row>
    <row r="216" spans="1:13" x14ac:dyDescent="0.25">
      <c r="A216" s="212" t="s">
        <v>392</v>
      </c>
      <c r="B216" s="197" t="s">
        <v>30</v>
      </c>
      <c r="C216" s="239" t="s">
        <v>387</v>
      </c>
      <c r="D216" s="253">
        <v>500</v>
      </c>
      <c r="E216" s="191">
        <v>500</v>
      </c>
      <c r="F216" s="214">
        <v>198</v>
      </c>
      <c r="G216" s="231">
        <v>500</v>
      </c>
      <c r="H216" s="191">
        <v>1000</v>
      </c>
      <c r="I216" s="262">
        <v>557</v>
      </c>
      <c r="J216" s="253">
        <v>2500</v>
      </c>
      <c r="K216" s="191">
        <v>2500</v>
      </c>
      <c r="L216" s="214">
        <v>0</v>
      </c>
      <c r="M216" s="273">
        <v>500</v>
      </c>
    </row>
    <row r="217" spans="1:13" x14ac:dyDescent="0.25">
      <c r="A217" s="212" t="s">
        <v>393</v>
      </c>
      <c r="B217" s="197" t="s">
        <v>30</v>
      </c>
      <c r="C217" s="239" t="s">
        <v>388</v>
      </c>
      <c r="D217" s="253">
        <v>500</v>
      </c>
      <c r="E217" s="191">
        <v>500</v>
      </c>
      <c r="F217" s="214">
        <v>0</v>
      </c>
      <c r="G217" s="231">
        <v>500</v>
      </c>
      <c r="H217" s="191">
        <v>500</v>
      </c>
      <c r="I217" s="262">
        <v>0</v>
      </c>
      <c r="J217" s="253">
        <v>1000</v>
      </c>
      <c r="K217" s="191">
        <v>1000</v>
      </c>
      <c r="L217" s="214">
        <v>0</v>
      </c>
      <c r="M217" s="273">
        <v>200</v>
      </c>
    </row>
    <row r="218" spans="1:13" s="2" customFormat="1" x14ac:dyDescent="0.25">
      <c r="A218" s="338" t="s">
        <v>520</v>
      </c>
      <c r="B218" s="339"/>
      <c r="C218" s="340" t="s">
        <v>77</v>
      </c>
      <c r="D218" s="341"/>
      <c r="E218" s="342"/>
      <c r="F218" s="343"/>
      <c r="G218" s="344"/>
      <c r="H218" s="342"/>
      <c r="I218" s="345"/>
      <c r="J218" s="341"/>
      <c r="K218" s="342"/>
      <c r="L218" s="343"/>
      <c r="M218" s="346"/>
    </row>
    <row r="219" spans="1:13" x14ac:dyDescent="0.25">
      <c r="A219" s="212" t="s">
        <v>394</v>
      </c>
      <c r="B219" s="197" t="s">
        <v>394</v>
      </c>
      <c r="C219" s="239" t="s">
        <v>403</v>
      </c>
      <c r="D219" s="253">
        <v>15000</v>
      </c>
      <c r="E219" s="191">
        <v>15000</v>
      </c>
      <c r="F219" s="214">
        <v>14865</v>
      </c>
      <c r="G219" s="231">
        <v>15000</v>
      </c>
      <c r="H219" s="191">
        <v>11000</v>
      </c>
      <c r="I219" s="262">
        <v>10260</v>
      </c>
      <c r="J219" s="253">
        <v>12000</v>
      </c>
      <c r="K219" s="191">
        <v>12000</v>
      </c>
      <c r="L219" s="214">
        <v>9180</v>
      </c>
      <c r="M219" s="273">
        <v>12000</v>
      </c>
    </row>
    <row r="220" spans="1:13" x14ac:dyDescent="0.25">
      <c r="A220" s="212" t="s">
        <v>395</v>
      </c>
      <c r="B220" s="197" t="s">
        <v>395</v>
      </c>
      <c r="C220" s="239" t="s">
        <v>404</v>
      </c>
      <c r="D220" s="253">
        <v>8000</v>
      </c>
      <c r="E220" s="191">
        <v>8000</v>
      </c>
      <c r="F220" s="214">
        <v>5531.15</v>
      </c>
      <c r="G220" s="231">
        <v>8000</v>
      </c>
      <c r="H220" s="191">
        <v>2000</v>
      </c>
      <c r="I220" s="262">
        <v>337.67</v>
      </c>
      <c r="J220" s="253">
        <v>5000</v>
      </c>
      <c r="K220" s="191">
        <v>5000</v>
      </c>
      <c r="L220" s="214">
        <v>0</v>
      </c>
      <c r="M220" s="273">
        <v>1500</v>
      </c>
    </row>
    <row r="221" spans="1:13" x14ac:dyDescent="0.25">
      <c r="A221" s="212" t="s">
        <v>396</v>
      </c>
      <c r="B221" s="197" t="s">
        <v>396</v>
      </c>
      <c r="C221" s="240" t="s">
        <v>540</v>
      </c>
      <c r="D221" s="253">
        <v>8000</v>
      </c>
      <c r="E221" s="191">
        <v>8000</v>
      </c>
      <c r="F221" s="214">
        <v>2616.25</v>
      </c>
      <c r="G221" s="231">
        <v>8000</v>
      </c>
      <c r="H221" s="191">
        <v>11000</v>
      </c>
      <c r="I221" s="262">
        <v>13744.3</v>
      </c>
      <c r="J221" s="253">
        <v>13000</v>
      </c>
      <c r="K221" s="191">
        <v>18000</v>
      </c>
      <c r="L221" s="214">
        <v>11570</v>
      </c>
      <c r="M221" s="273">
        <v>23000</v>
      </c>
    </row>
    <row r="222" spans="1:13" x14ac:dyDescent="0.25">
      <c r="A222" s="212" t="s">
        <v>397</v>
      </c>
      <c r="B222" s="197" t="s">
        <v>397</v>
      </c>
      <c r="C222" s="239" t="s">
        <v>405</v>
      </c>
      <c r="D222" s="253">
        <v>2000</v>
      </c>
      <c r="E222" s="191">
        <v>2000</v>
      </c>
      <c r="F222" s="214">
        <v>1245.7</v>
      </c>
      <c r="G222" s="231">
        <v>2000</v>
      </c>
      <c r="H222" s="191">
        <v>1500</v>
      </c>
      <c r="I222" s="262">
        <v>648.4</v>
      </c>
      <c r="J222" s="253">
        <v>2000</v>
      </c>
      <c r="K222" s="191">
        <v>2000</v>
      </c>
      <c r="L222" s="214">
        <v>0</v>
      </c>
      <c r="M222" s="273">
        <v>500</v>
      </c>
    </row>
    <row r="223" spans="1:13" x14ac:dyDescent="0.25">
      <c r="A223" s="212" t="s">
        <v>398</v>
      </c>
      <c r="B223" s="197" t="s">
        <v>395</v>
      </c>
      <c r="C223" s="239" t="s">
        <v>406</v>
      </c>
      <c r="D223" s="253">
        <v>2000</v>
      </c>
      <c r="E223" s="191">
        <v>2000</v>
      </c>
      <c r="F223" s="214">
        <v>470.2</v>
      </c>
      <c r="G223" s="231">
        <v>2000</v>
      </c>
      <c r="H223" s="191">
        <v>500</v>
      </c>
      <c r="I223" s="262">
        <v>0</v>
      </c>
      <c r="J223" s="253">
        <v>2000</v>
      </c>
      <c r="K223" s="191">
        <v>2000</v>
      </c>
      <c r="L223" s="214">
        <v>0</v>
      </c>
      <c r="M223" s="273">
        <v>500</v>
      </c>
    </row>
    <row r="224" spans="1:13" x14ac:dyDescent="0.25">
      <c r="A224" s="212" t="s">
        <v>399</v>
      </c>
      <c r="B224" s="197" t="s">
        <v>397</v>
      </c>
      <c r="C224" s="240" t="s">
        <v>535</v>
      </c>
      <c r="D224" s="253">
        <v>2000</v>
      </c>
      <c r="E224" s="191">
        <v>2000</v>
      </c>
      <c r="F224" s="214">
        <v>1402</v>
      </c>
      <c r="G224" s="231">
        <v>2000</v>
      </c>
      <c r="H224" s="191">
        <v>2500</v>
      </c>
      <c r="I224" s="262">
        <v>1498</v>
      </c>
      <c r="J224" s="253">
        <v>2500</v>
      </c>
      <c r="K224" s="191">
        <v>2500</v>
      </c>
      <c r="L224" s="214">
        <v>0</v>
      </c>
      <c r="M224" s="273">
        <v>2000</v>
      </c>
    </row>
    <row r="225" spans="1:13" x14ac:dyDescent="0.25">
      <c r="A225" s="212" t="s">
        <v>400</v>
      </c>
      <c r="B225" s="197" t="s">
        <v>397</v>
      </c>
      <c r="C225" s="239" t="s">
        <v>407</v>
      </c>
      <c r="D225" s="253">
        <v>4200</v>
      </c>
      <c r="E225" s="191">
        <v>4200</v>
      </c>
      <c r="F225" s="214">
        <v>913.07</v>
      </c>
      <c r="G225" s="231">
        <v>4200</v>
      </c>
      <c r="H225" s="191">
        <v>1000</v>
      </c>
      <c r="I225" s="262">
        <v>410.22</v>
      </c>
      <c r="J225" s="253">
        <v>3000</v>
      </c>
      <c r="K225" s="191">
        <v>3000</v>
      </c>
      <c r="L225" s="214">
        <v>0</v>
      </c>
      <c r="M225" s="273">
        <v>200</v>
      </c>
    </row>
    <row r="226" spans="1:13" x14ac:dyDescent="0.25">
      <c r="A226" s="212" t="s">
        <v>401</v>
      </c>
      <c r="B226" s="197" t="s">
        <v>397</v>
      </c>
      <c r="C226" s="239" t="s">
        <v>408</v>
      </c>
      <c r="D226" s="253">
        <v>1400</v>
      </c>
      <c r="E226" s="191">
        <v>1400</v>
      </c>
      <c r="F226" s="214">
        <v>319.5</v>
      </c>
      <c r="G226" s="231">
        <v>1400</v>
      </c>
      <c r="H226" s="191">
        <v>1000</v>
      </c>
      <c r="I226" s="262">
        <v>60</v>
      </c>
      <c r="J226" s="253">
        <v>5000</v>
      </c>
      <c r="K226" s="191">
        <v>5000</v>
      </c>
      <c r="L226" s="214">
        <v>0</v>
      </c>
      <c r="M226" s="273">
        <v>1000</v>
      </c>
    </row>
    <row r="227" spans="1:13" x14ac:dyDescent="0.25">
      <c r="A227" s="212" t="s">
        <v>402</v>
      </c>
      <c r="B227" s="197" t="s">
        <v>397</v>
      </c>
      <c r="C227" s="239" t="s">
        <v>409</v>
      </c>
      <c r="D227" s="253">
        <v>1000</v>
      </c>
      <c r="E227" s="191">
        <v>1000</v>
      </c>
      <c r="F227" s="214">
        <v>0</v>
      </c>
      <c r="G227" s="231">
        <v>1000</v>
      </c>
      <c r="H227" s="191">
        <v>1000</v>
      </c>
      <c r="I227" s="262">
        <v>200</v>
      </c>
      <c r="J227" s="253">
        <v>1000</v>
      </c>
      <c r="K227" s="191">
        <v>1000</v>
      </c>
      <c r="L227" s="214">
        <v>0</v>
      </c>
      <c r="M227" s="273">
        <v>500</v>
      </c>
    </row>
    <row r="228" spans="1:13" s="2" customFormat="1" x14ac:dyDescent="0.25">
      <c r="A228" s="338" t="s">
        <v>521</v>
      </c>
      <c r="B228" s="357"/>
      <c r="C228" s="340" t="s">
        <v>78</v>
      </c>
      <c r="D228" s="358"/>
      <c r="E228" s="359"/>
      <c r="F228" s="360"/>
      <c r="G228" s="361"/>
      <c r="H228" s="359"/>
      <c r="I228" s="362"/>
      <c r="J228" s="358"/>
      <c r="K228" s="359"/>
      <c r="L228" s="360"/>
      <c r="M228" s="363"/>
    </row>
    <row r="229" spans="1:13" x14ac:dyDescent="0.25">
      <c r="A229" s="212" t="s">
        <v>417</v>
      </c>
      <c r="B229" s="197" t="s">
        <v>417</v>
      </c>
      <c r="C229" s="239" t="s">
        <v>410</v>
      </c>
      <c r="D229" s="253">
        <v>14000</v>
      </c>
      <c r="E229" s="191">
        <v>18000</v>
      </c>
      <c r="F229" s="214">
        <v>18279.099999999999</v>
      </c>
      <c r="G229" s="231">
        <v>25000</v>
      </c>
      <c r="H229" s="191">
        <v>20000</v>
      </c>
      <c r="I229" s="262">
        <v>16585</v>
      </c>
      <c r="J229" s="253">
        <v>20000</v>
      </c>
      <c r="K229" s="191">
        <v>20000</v>
      </c>
      <c r="L229" s="214">
        <v>9810</v>
      </c>
      <c r="M229" s="273">
        <v>14000</v>
      </c>
    </row>
    <row r="230" spans="1:13" x14ac:dyDescent="0.25">
      <c r="A230" s="212" t="s">
        <v>418</v>
      </c>
      <c r="B230" s="197" t="s">
        <v>418</v>
      </c>
      <c r="C230" s="239" t="s">
        <v>411</v>
      </c>
      <c r="D230" s="253">
        <v>10000</v>
      </c>
      <c r="E230" s="191">
        <v>14000</v>
      </c>
      <c r="F230" s="214">
        <v>17973.71</v>
      </c>
      <c r="G230" s="231">
        <v>22500</v>
      </c>
      <c r="H230" s="191">
        <v>14000</v>
      </c>
      <c r="I230" s="262">
        <v>11439.12</v>
      </c>
      <c r="J230" s="253">
        <v>15000</v>
      </c>
      <c r="K230" s="191">
        <v>15000</v>
      </c>
      <c r="L230" s="214">
        <v>2347.41</v>
      </c>
      <c r="M230" s="273">
        <v>8000</v>
      </c>
    </row>
    <row r="231" spans="1:13" x14ac:dyDescent="0.25">
      <c r="A231" s="212" t="s">
        <v>419</v>
      </c>
      <c r="B231" s="197" t="s">
        <v>419</v>
      </c>
      <c r="C231" s="240" t="s">
        <v>538</v>
      </c>
      <c r="D231" s="253">
        <v>18000</v>
      </c>
      <c r="E231" s="191">
        <v>18000</v>
      </c>
      <c r="F231" s="214">
        <v>14536.68</v>
      </c>
      <c r="G231" s="231">
        <v>26000</v>
      </c>
      <c r="H231" s="191">
        <v>20000</v>
      </c>
      <c r="I231" s="262">
        <v>17957.759999999998</v>
      </c>
      <c r="J231" s="253">
        <v>25000</v>
      </c>
      <c r="K231" s="191">
        <v>40000</v>
      </c>
      <c r="L231" s="214">
        <v>39963.660000000003</v>
      </c>
      <c r="M231" s="273">
        <v>42000</v>
      </c>
    </row>
    <row r="232" spans="1:13" x14ac:dyDescent="0.25">
      <c r="A232" s="212" t="s">
        <v>420</v>
      </c>
      <c r="B232" s="197" t="s">
        <v>420</v>
      </c>
      <c r="C232" s="239" t="s">
        <v>412</v>
      </c>
      <c r="D232" s="253">
        <v>2000</v>
      </c>
      <c r="E232" s="191">
        <v>3000</v>
      </c>
      <c r="F232" s="214">
        <v>4492.8</v>
      </c>
      <c r="G232" s="231">
        <v>3600</v>
      </c>
      <c r="H232" s="191">
        <v>3500</v>
      </c>
      <c r="I232" s="262">
        <v>2565.4</v>
      </c>
      <c r="J232" s="253">
        <v>3500</v>
      </c>
      <c r="K232" s="191">
        <v>3500</v>
      </c>
      <c r="L232" s="214">
        <v>451</v>
      </c>
      <c r="M232" s="273">
        <v>2000</v>
      </c>
    </row>
    <row r="233" spans="1:13" x14ac:dyDescent="0.25">
      <c r="A233" s="212" t="s">
        <v>421</v>
      </c>
      <c r="B233" s="197" t="s">
        <v>418</v>
      </c>
      <c r="C233" s="239" t="s">
        <v>413</v>
      </c>
      <c r="D233" s="253">
        <v>500</v>
      </c>
      <c r="E233" s="191">
        <v>1200</v>
      </c>
      <c r="F233" s="214">
        <v>1054.2</v>
      </c>
      <c r="G233" s="231">
        <v>3600</v>
      </c>
      <c r="H233" s="191">
        <v>500</v>
      </c>
      <c r="I233" s="262">
        <v>0</v>
      </c>
      <c r="J233" s="253">
        <v>1000</v>
      </c>
      <c r="K233" s="191">
        <v>1000</v>
      </c>
      <c r="L233" s="214">
        <v>0</v>
      </c>
      <c r="M233" s="273">
        <v>500</v>
      </c>
    </row>
    <row r="234" spans="1:13" x14ac:dyDescent="0.25">
      <c r="A234" s="212" t="s">
        <v>422</v>
      </c>
      <c r="B234" s="197" t="s">
        <v>420</v>
      </c>
      <c r="C234" s="240" t="s">
        <v>536</v>
      </c>
      <c r="D234" s="253">
        <v>3000</v>
      </c>
      <c r="E234" s="191">
        <v>3000</v>
      </c>
      <c r="F234" s="214">
        <v>5434.41</v>
      </c>
      <c r="G234" s="231">
        <v>5000</v>
      </c>
      <c r="H234" s="191">
        <v>5000</v>
      </c>
      <c r="I234" s="262">
        <v>2823.2</v>
      </c>
      <c r="J234" s="253">
        <v>5000</v>
      </c>
      <c r="K234" s="191">
        <v>5000</v>
      </c>
      <c r="L234" s="214">
        <v>0</v>
      </c>
      <c r="M234" s="273">
        <v>4000</v>
      </c>
    </row>
    <row r="235" spans="1:13" x14ac:dyDescent="0.25">
      <c r="A235" s="212" t="s">
        <v>423</v>
      </c>
      <c r="B235" s="197" t="s">
        <v>420</v>
      </c>
      <c r="C235" s="239" t="s">
        <v>414</v>
      </c>
      <c r="D235" s="253">
        <v>6000</v>
      </c>
      <c r="E235" s="191">
        <v>10000</v>
      </c>
      <c r="F235" s="214">
        <v>9509.91</v>
      </c>
      <c r="G235" s="231">
        <v>6000</v>
      </c>
      <c r="H235" s="191">
        <v>6000</v>
      </c>
      <c r="I235" s="262">
        <v>4686.9799999999996</v>
      </c>
      <c r="J235" s="253">
        <v>6000</v>
      </c>
      <c r="K235" s="191">
        <v>6000</v>
      </c>
      <c r="L235" s="214">
        <v>0</v>
      </c>
      <c r="M235" s="273">
        <v>300</v>
      </c>
    </row>
    <row r="236" spans="1:13" x14ac:dyDescent="0.25">
      <c r="A236" s="212" t="s">
        <v>424</v>
      </c>
      <c r="B236" s="197" t="s">
        <v>420</v>
      </c>
      <c r="C236" s="239" t="s">
        <v>415</v>
      </c>
      <c r="D236" s="253">
        <v>500</v>
      </c>
      <c r="E236" s="191">
        <v>500</v>
      </c>
      <c r="F236" s="214">
        <v>255</v>
      </c>
      <c r="G236" s="231">
        <v>7000</v>
      </c>
      <c r="H236" s="191">
        <v>1000</v>
      </c>
      <c r="I236" s="262">
        <v>2208.75</v>
      </c>
      <c r="J236" s="253">
        <v>5000</v>
      </c>
      <c r="K236" s="191">
        <v>5000</v>
      </c>
      <c r="L236" s="214">
        <v>2359.59</v>
      </c>
      <c r="M236" s="273">
        <v>3000</v>
      </c>
    </row>
    <row r="237" spans="1:13" x14ac:dyDescent="0.25">
      <c r="A237" s="212" t="s">
        <v>425</v>
      </c>
      <c r="B237" s="197" t="s">
        <v>420</v>
      </c>
      <c r="C237" s="239" t="s">
        <v>416</v>
      </c>
      <c r="D237" s="253">
        <v>1500</v>
      </c>
      <c r="E237" s="191">
        <v>1500</v>
      </c>
      <c r="F237" s="214">
        <v>535.5</v>
      </c>
      <c r="G237" s="231">
        <v>1000</v>
      </c>
      <c r="H237" s="191">
        <v>1000</v>
      </c>
      <c r="I237" s="262">
        <v>0</v>
      </c>
      <c r="J237" s="253">
        <v>1000</v>
      </c>
      <c r="K237" s="191">
        <v>1000</v>
      </c>
      <c r="L237" s="214">
        <v>600</v>
      </c>
      <c r="M237" s="273">
        <v>1500</v>
      </c>
    </row>
    <row r="238" spans="1:13" s="2" customFormat="1" x14ac:dyDescent="0.25">
      <c r="A238" s="338" t="s">
        <v>522</v>
      </c>
      <c r="B238" s="339"/>
      <c r="C238" s="340" t="s">
        <v>79</v>
      </c>
      <c r="D238" s="341"/>
      <c r="E238" s="342"/>
      <c r="F238" s="343"/>
      <c r="G238" s="344"/>
      <c r="H238" s="342"/>
      <c r="I238" s="345"/>
      <c r="J238" s="341"/>
      <c r="K238" s="342"/>
      <c r="L238" s="343"/>
      <c r="M238" s="346"/>
    </row>
    <row r="239" spans="1:13" x14ac:dyDescent="0.25">
      <c r="A239" s="212" t="s">
        <v>433</v>
      </c>
      <c r="B239" s="197" t="s">
        <v>433</v>
      </c>
      <c r="C239" s="239" t="s">
        <v>426</v>
      </c>
      <c r="D239" s="253">
        <v>13000</v>
      </c>
      <c r="E239" s="191">
        <v>13000</v>
      </c>
      <c r="F239" s="214">
        <v>12495</v>
      </c>
      <c r="G239" s="231">
        <v>13500</v>
      </c>
      <c r="H239" s="191">
        <v>13500</v>
      </c>
      <c r="I239" s="262">
        <v>11050</v>
      </c>
      <c r="J239" s="253">
        <v>13500</v>
      </c>
      <c r="K239" s="191">
        <v>13500</v>
      </c>
      <c r="L239" s="214">
        <v>9020</v>
      </c>
      <c r="M239" s="273">
        <v>13000</v>
      </c>
    </row>
    <row r="240" spans="1:13" x14ac:dyDescent="0.25">
      <c r="A240" s="212" t="s">
        <v>434</v>
      </c>
      <c r="B240" s="197" t="s">
        <v>434</v>
      </c>
      <c r="C240" s="239" t="s">
        <v>427</v>
      </c>
      <c r="D240" s="253">
        <v>6000</v>
      </c>
      <c r="E240" s="191">
        <v>6000</v>
      </c>
      <c r="F240" s="214">
        <v>6254.82</v>
      </c>
      <c r="G240" s="231">
        <v>7500</v>
      </c>
      <c r="H240" s="191">
        <v>3500</v>
      </c>
      <c r="I240" s="262">
        <v>2428.4699999999998</v>
      </c>
      <c r="J240" s="253">
        <v>6000</v>
      </c>
      <c r="K240" s="191">
        <v>6000</v>
      </c>
      <c r="L240" s="214">
        <v>0</v>
      </c>
      <c r="M240" s="273">
        <v>4000</v>
      </c>
    </row>
    <row r="241" spans="1:15" x14ac:dyDescent="0.25">
      <c r="A241" s="212" t="s">
        <v>435</v>
      </c>
      <c r="B241" s="197" t="s">
        <v>435</v>
      </c>
      <c r="C241" s="239" t="s">
        <v>539</v>
      </c>
      <c r="D241" s="253">
        <v>10000</v>
      </c>
      <c r="E241" s="191">
        <v>10000</v>
      </c>
      <c r="F241" s="214">
        <v>8614.2999999999993</v>
      </c>
      <c r="G241" s="231">
        <v>10500</v>
      </c>
      <c r="H241" s="191">
        <v>8000</v>
      </c>
      <c r="I241" s="262">
        <v>7974.6</v>
      </c>
      <c r="J241" s="253">
        <v>12000</v>
      </c>
      <c r="K241" s="191">
        <v>15000</v>
      </c>
      <c r="L241" s="214">
        <v>14850</v>
      </c>
      <c r="M241" s="273">
        <v>15000</v>
      </c>
    </row>
    <row r="242" spans="1:15" x14ac:dyDescent="0.25">
      <c r="A242" s="212" t="s">
        <v>436</v>
      </c>
      <c r="B242" s="197" t="s">
        <v>436</v>
      </c>
      <c r="C242" s="239" t="s">
        <v>428</v>
      </c>
      <c r="D242" s="253">
        <v>2000</v>
      </c>
      <c r="E242" s="191">
        <v>2000</v>
      </c>
      <c r="F242" s="214">
        <v>1006.9</v>
      </c>
      <c r="G242" s="231">
        <v>1750</v>
      </c>
      <c r="H242" s="191">
        <v>1000</v>
      </c>
      <c r="I242" s="262">
        <v>486.8</v>
      </c>
      <c r="J242" s="253">
        <v>1500</v>
      </c>
      <c r="K242" s="191">
        <v>1500</v>
      </c>
      <c r="L242" s="214">
        <v>0</v>
      </c>
      <c r="M242" s="273">
        <v>1000</v>
      </c>
    </row>
    <row r="243" spans="1:15" x14ac:dyDescent="0.25">
      <c r="A243" s="212" t="s">
        <v>437</v>
      </c>
      <c r="B243" s="197" t="s">
        <v>434</v>
      </c>
      <c r="C243" s="239" t="s">
        <v>429</v>
      </c>
      <c r="D243" s="253">
        <v>500</v>
      </c>
      <c r="E243" s="191">
        <v>500</v>
      </c>
      <c r="F243" s="214">
        <v>0</v>
      </c>
      <c r="G243" s="231">
        <v>250</v>
      </c>
      <c r="H243" s="191">
        <v>250</v>
      </c>
      <c r="I243" s="262">
        <v>48.75</v>
      </c>
      <c r="J243" s="253">
        <v>250</v>
      </c>
      <c r="K243" s="191">
        <v>250</v>
      </c>
      <c r="L243" s="214">
        <v>0</v>
      </c>
      <c r="M243" s="273">
        <v>250</v>
      </c>
    </row>
    <row r="244" spans="1:15" x14ac:dyDescent="0.25">
      <c r="A244" s="212" t="s">
        <v>438</v>
      </c>
      <c r="B244" s="197" t="s">
        <v>436</v>
      </c>
      <c r="C244" s="240" t="s">
        <v>537</v>
      </c>
      <c r="D244" s="253">
        <v>1500</v>
      </c>
      <c r="E244" s="191">
        <v>1500</v>
      </c>
      <c r="F244" s="214">
        <v>1644.76</v>
      </c>
      <c r="G244" s="231">
        <v>2250</v>
      </c>
      <c r="H244" s="191">
        <v>2250</v>
      </c>
      <c r="I244" s="262">
        <v>916</v>
      </c>
      <c r="J244" s="253">
        <v>2250</v>
      </c>
      <c r="K244" s="191">
        <v>2250</v>
      </c>
      <c r="L244" s="214">
        <v>0</v>
      </c>
      <c r="M244" s="273">
        <v>1500</v>
      </c>
    </row>
    <row r="245" spans="1:15" x14ac:dyDescent="0.25">
      <c r="A245" s="212" t="s">
        <v>439</v>
      </c>
      <c r="B245" s="197" t="s">
        <v>436</v>
      </c>
      <c r="C245" s="239" t="s">
        <v>430</v>
      </c>
      <c r="D245" s="253">
        <v>1000</v>
      </c>
      <c r="E245" s="191">
        <v>1000</v>
      </c>
      <c r="F245" s="214">
        <v>1114.28</v>
      </c>
      <c r="G245" s="231">
        <v>1500</v>
      </c>
      <c r="H245" s="191">
        <v>1500</v>
      </c>
      <c r="I245" s="262">
        <v>482.06</v>
      </c>
      <c r="J245" s="253">
        <v>1500</v>
      </c>
      <c r="K245" s="191">
        <v>1500</v>
      </c>
      <c r="L245" s="214">
        <v>0</v>
      </c>
      <c r="M245" s="273">
        <v>200</v>
      </c>
    </row>
    <row r="246" spans="1:15" x14ac:dyDescent="0.25">
      <c r="A246" s="212" t="s">
        <v>440</v>
      </c>
      <c r="B246" s="197" t="s">
        <v>436</v>
      </c>
      <c r="C246" s="239" t="s">
        <v>431</v>
      </c>
      <c r="D246" s="253">
        <v>500</v>
      </c>
      <c r="E246" s="191">
        <v>500</v>
      </c>
      <c r="F246" s="214">
        <v>0</v>
      </c>
      <c r="G246" s="231">
        <v>100</v>
      </c>
      <c r="H246" s="191">
        <v>100</v>
      </c>
      <c r="I246" s="262">
        <v>0</v>
      </c>
      <c r="J246" s="253">
        <v>1500</v>
      </c>
      <c r="K246" s="191">
        <v>1500</v>
      </c>
      <c r="L246" s="214">
        <v>209.76</v>
      </c>
      <c r="M246" s="273">
        <v>1500</v>
      </c>
    </row>
    <row r="247" spans="1:15" x14ac:dyDescent="0.25">
      <c r="A247" s="212" t="s">
        <v>441</v>
      </c>
      <c r="B247" s="197" t="s">
        <v>436</v>
      </c>
      <c r="C247" s="239" t="s">
        <v>432</v>
      </c>
      <c r="D247" s="253">
        <v>500</v>
      </c>
      <c r="E247" s="191">
        <v>500</v>
      </c>
      <c r="F247" s="214">
        <v>0</v>
      </c>
      <c r="G247" s="231">
        <v>250</v>
      </c>
      <c r="H247" s="191">
        <v>250</v>
      </c>
      <c r="I247" s="262">
        <v>0</v>
      </c>
      <c r="J247" s="253">
        <v>250</v>
      </c>
      <c r="K247" s="191">
        <v>250</v>
      </c>
      <c r="L247" s="214">
        <v>0</v>
      </c>
      <c r="M247" s="273">
        <v>250</v>
      </c>
    </row>
    <row r="248" spans="1:15" s="2" customFormat="1" x14ac:dyDescent="0.25">
      <c r="A248" s="347" t="s">
        <v>523</v>
      </c>
      <c r="B248" s="348"/>
      <c r="C248" s="353" t="s">
        <v>80</v>
      </c>
      <c r="D248" s="341"/>
      <c r="E248" s="342"/>
      <c r="F248" s="343"/>
      <c r="G248" s="344"/>
      <c r="H248" s="342"/>
      <c r="I248" s="345"/>
      <c r="J248" s="341"/>
      <c r="K248" s="342"/>
      <c r="L248" s="343"/>
      <c r="M248" s="346"/>
    </row>
    <row r="249" spans="1:15" x14ac:dyDescent="0.25">
      <c r="A249" s="210" t="s">
        <v>442</v>
      </c>
      <c r="B249" s="196" t="s">
        <v>444</v>
      </c>
      <c r="C249" s="237" t="s">
        <v>446</v>
      </c>
      <c r="D249" s="253">
        <v>45000</v>
      </c>
      <c r="E249" s="191">
        <v>43762.58</v>
      </c>
      <c r="F249" s="214">
        <v>37031.599999999999</v>
      </c>
      <c r="G249" s="231">
        <v>45000</v>
      </c>
      <c r="H249" s="191">
        <v>45000</v>
      </c>
      <c r="I249" s="262">
        <v>40343.25</v>
      </c>
      <c r="J249" s="253">
        <v>50000</v>
      </c>
      <c r="K249" s="191">
        <v>55000</v>
      </c>
      <c r="L249" s="214">
        <v>27736.5</v>
      </c>
      <c r="M249" s="273">
        <v>60000</v>
      </c>
    </row>
    <row r="250" spans="1:15" x14ac:dyDescent="0.25">
      <c r="A250" s="210" t="s">
        <v>443</v>
      </c>
      <c r="B250" s="196" t="s">
        <v>444</v>
      </c>
      <c r="C250" s="237" t="s">
        <v>447</v>
      </c>
      <c r="D250" s="253">
        <v>55000</v>
      </c>
      <c r="E250" s="191">
        <v>55000</v>
      </c>
      <c r="F250" s="214">
        <v>30497</v>
      </c>
      <c r="G250" s="231">
        <v>67752.19</v>
      </c>
      <c r="H250" s="191">
        <v>45000</v>
      </c>
      <c r="I250" s="262">
        <v>28218</v>
      </c>
      <c r="J250" s="253">
        <v>45000</v>
      </c>
      <c r="K250" s="191">
        <v>50000</v>
      </c>
      <c r="L250" s="214">
        <v>35025</v>
      </c>
      <c r="M250" s="273">
        <v>50000</v>
      </c>
      <c r="O250" s="1" t="s">
        <v>815</v>
      </c>
    </row>
    <row r="251" spans="1:15" x14ac:dyDescent="0.25">
      <c r="A251" s="210" t="s">
        <v>444</v>
      </c>
      <c r="B251" s="196" t="s">
        <v>445</v>
      </c>
      <c r="C251" s="237" t="s">
        <v>814</v>
      </c>
      <c r="D251" s="253">
        <v>9500</v>
      </c>
      <c r="E251" s="191">
        <v>9500</v>
      </c>
      <c r="F251" s="214">
        <v>8940.9599999999991</v>
      </c>
      <c r="G251" s="231">
        <v>9500</v>
      </c>
      <c r="H251" s="191">
        <v>9500</v>
      </c>
      <c r="I251" s="262">
        <v>1212.46</v>
      </c>
      <c r="J251" s="253">
        <v>9500</v>
      </c>
      <c r="K251" s="191">
        <v>9500</v>
      </c>
      <c r="L251" s="214">
        <v>-561.76</v>
      </c>
      <c r="M251" s="273">
        <v>8000</v>
      </c>
      <c r="O251" s="1" t="s">
        <v>816</v>
      </c>
    </row>
    <row r="252" spans="1:15" x14ac:dyDescent="0.25">
      <c r="A252" s="210" t="s">
        <v>445</v>
      </c>
      <c r="B252" s="196" t="s">
        <v>445</v>
      </c>
      <c r="C252" s="237" t="s">
        <v>461</v>
      </c>
      <c r="D252" s="253">
        <v>500</v>
      </c>
      <c r="E252" s="191">
        <v>500</v>
      </c>
      <c r="F252" s="214">
        <v>0</v>
      </c>
      <c r="G252" s="231">
        <v>500</v>
      </c>
      <c r="H252" s="191">
        <v>500</v>
      </c>
      <c r="I252" s="262">
        <v>178.6</v>
      </c>
      <c r="J252" s="253">
        <v>500</v>
      </c>
      <c r="K252" s="191">
        <v>500</v>
      </c>
      <c r="L252" s="214">
        <v>0</v>
      </c>
      <c r="M252" s="273">
        <v>500</v>
      </c>
    </row>
    <row r="253" spans="1:15" s="10" customFormat="1" x14ac:dyDescent="0.25">
      <c r="A253" s="347" t="s">
        <v>462</v>
      </c>
      <c r="B253" s="348" t="s">
        <v>463</v>
      </c>
      <c r="C253" s="349" t="s">
        <v>71</v>
      </c>
      <c r="D253" s="341">
        <v>75000</v>
      </c>
      <c r="E253" s="342"/>
      <c r="F253" s="343">
        <v>100000</v>
      </c>
      <c r="G253" s="344">
        <v>100000</v>
      </c>
      <c r="H253" s="342">
        <v>100000</v>
      </c>
      <c r="I253" s="345">
        <v>100000</v>
      </c>
      <c r="J253" s="341">
        <v>100000</v>
      </c>
      <c r="K253" s="342">
        <v>100000</v>
      </c>
      <c r="L253" s="343">
        <v>91750</v>
      </c>
      <c r="M253" s="346">
        <v>100000</v>
      </c>
      <c r="O253" s="188" t="s">
        <v>820</v>
      </c>
    </row>
    <row r="254" spans="1:15" x14ac:dyDescent="0.25">
      <c r="A254" s="350"/>
      <c r="B254" s="351"/>
      <c r="C254" s="352" t="s">
        <v>4</v>
      </c>
      <c r="D254" s="332">
        <f t="shared" ref="D254:M254" si="17">SUM(D181:D253)</f>
        <v>463500</v>
      </c>
      <c r="E254" s="333">
        <f t="shared" si="17"/>
        <v>396162.58</v>
      </c>
      <c r="F254" s="334">
        <f t="shared" si="17"/>
        <v>402391.63999999996</v>
      </c>
      <c r="G254" s="335">
        <f t="shared" si="17"/>
        <v>553252.18999999994</v>
      </c>
      <c r="H254" s="333">
        <f t="shared" si="17"/>
        <v>450875</v>
      </c>
      <c r="I254" s="336">
        <f t="shared" si="17"/>
        <v>362603.38</v>
      </c>
      <c r="J254" s="332">
        <f t="shared" si="17"/>
        <v>504375</v>
      </c>
      <c r="K254" s="333">
        <f t="shared" si="17"/>
        <v>559175</v>
      </c>
      <c r="L254" s="334">
        <f t="shared" si="17"/>
        <v>337818.77</v>
      </c>
      <c r="M254" s="337">
        <f t="shared" si="17"/>
        <v>491389.02</v>
      </c>
    </row>
    <row r="255" spans="1:15" x14ac:dyDescent="0.25">
      <c r="A255" s="212" t="s">
        <v>451</v>
      </c>
      <c r="B255" s="197" t="s">
        <v>451</v>
      </c>
      <c r="C255" s="238" t="s">
        <v>81</v>
      </c>
      <c r="D255" s="253">
        <v>10000</v>
      </c>
      <c r="E255" s="191">
        <v>5000</v>
      </c>
      <c r="F255" s="214">
        <v>950</v>
      </c>
      <c r="G255" s="231">
        <v>50000</v>
      </c>
      <c r="H255" s="191">
        <v>50000</v>
      </c>
      <c r="I255" s="262">
        <v>10481</v>
      </c>
      <c r="J255" s="253">
        <v>25000</v>
      </c>
      <c r="K255" s="191">
        <v>25000</v>
      </c>
      <c r="L255" s="214">
        <v>6449.8</v>
      </c>
      <c r="M255" s="273">
        <v>10000</v>
      </c>
    </row>
    <row r="256" spans="1:15" x14ac:dyDescent="0.25">
      <c r="A256" s="212" t="s">
        <v>452</v>
      </c>
      <c r="B256" s="197" t="s">
        <v>452</v>
      </c>
      <c r="C256" s="238" t="s">
        <v>82</v>
      </c>
      <c r="D256" s="253">
        <v>1500</v>
      </c>
      <c r="E256" s="191">
        <v>1500</v>
      </c>
      <c r="F256" s="214">
        <v>0</v>
      </c>
      <c r="G256" s="231">
        <v>1500</v>
      </c>
      <c r="H256" s="191">
        <v>1500</v>
      </c>
      <c r="I256" s="262">
        <v>0</v>
      </c>
      <c r="J256" s="253">
        <v>1500</v>
      </c>
      <c r="K256" s="191">
        <v>1500</v>
      </c>
      <c r="L256" s="214">
        <v>0</v>
      </c>
      <c r="M256" s="273">
        <v>1500</v>
      </c>
    </row>
    <row r="257" spans="1:15" x14ac:dyDescent="0.25">
      <c r="A257" s="350"/>
      <c r="B257" s="351"/>
      <c r="C257" s="352" t="s">
        <v>5</v>
      </c>
      <c r="D257" s="332">
        <f t="shared" ref="D257:M257" si="18">SUM(D255:D256)</f>
        <v>11500</v>
      </c>
      <c r="E257" s="333">
        <f t="shared" si="18"/>
        <v>6500</v>
      </c>
      <c r="F257" s="334">
        <f t="shared" si="18"/>
        <v>950</v>
      </c>
      <c r="G257" s="335">
        <f t="shared" si="18"/>
        <v>51500</v>
      </c>
      <c r="H257" s="333">
        <f t="shared" si="18"/>
        <v>51500</v>
      </c>
      <c r="I257" s="336">
        <f t="shared" si="18"/>
        <v>10481</v>
      </c>
      <c r="J257" s="332">
        <f t="shared" si="18"/>
        <v>26500</v>
      </c>
      <c r="K257" s="333">
        <f t="shared" si="18"/>
        <v>26500</v>
      </c>
      <c r="L257" s="334">
        <f t="shared" si="18"/>
        <v>6449.8</v>
      </c>
      <c r="M257" s="337">
        <f t="shared" si="18"/>
        <v>11500</v>
      </c>
    </row>
    <row r="258" spans="1:15" x14ac:dyDescent="0.25">
      <c r="A258" s="212" t="s">
        <v>457</v>
      </c>
      <c r="B258" s="197" t="s">
        <v>457</v>
      </c>
      <c r="C258" s="238" t="s">
        <v>83</v>
      </c>
      <c r="D258" s="253">
        <v>0</v>
      </c>
      <c r="E258" s="191">
        <v>0</v>
      </c>
      <c r="F258" s="214">
        <v>0</v>
      </c>
      <c r="G258" s="231">
        <v>0</v>
      </c>
      <c r="H258" s="191">
        <v>0</v>
      </c>
      <c r="I258" s="262">
        <v>0</v>
      </c>
      <c r="J258" s="253">
        <v>0</v>
      </c>
      <c r="K258" s="191">
        <v>0</v>
      </c>
      <c r="L258" s="214">
        <v>0</v>
      </c>
      <c r="M258" s="273">
        <v>0</v>
      </c>
    </row>
    <row r="259" spans="1:15" x14ac:dyDescent="0.25">
      <c r="A259" s="212" t="s">
        <v>458</v>
      </c>
      <c r="B259" s="197" t="s">
        <v>458</v>
      </c>
      <c r="C259" s="238" t="s">
        <v>781</v>
      </c>
      <c r="D259" s="253">
        <v>47000</v>
      </c>
      <c r="E259" s="191">
        <v>0</v>
      </c>
      <c r="F259" s="214">
        <v>0</v>
      </c>
      <c r="G259" s="231">
        <v>0</v>
      </c>
      <c r="H259" s="191">
        <v>0</v>
      </c>
      <c r="I259" s="262">
        <v>0</v>
      </c>
      <c r="J259" s="253">
        <v>0</v>
      </c>
      <c r="K259" s="191">
        <v>0</v>
      </c>
      <c r="L259" s="214">
        <v>0</v>
      </c>
      <c r="M259" s="273">
        <v>60000</v>
      </c>
      <c r="O259" s="1" t="s">
        <v>818</v>
      </c>
    </row>
    <row r="260" spans="1:15" x14ac:dyDescent="0.25">
      <c r="A260" s="212" t="s">
        <v>569</v>
      </c>
      <c r="B260" s="197"/>
      <c r="C260" s="241" t="s">
        <v>570</v>
      </c>
      <c r="D260" s="253"/>
      <c r="E260" s="191"/>
      <c r="F260" s="214"/>
      <c r="G260" s="231"/>
      <c r="H260" s="191"/>
      <c r="I260" s="262"/>
      <c r="J260" s="253">
        <v>5000</v>
      </c>
      <c r="K260" s="191">
        <v>5000</v>
      </c>
      <c r="L260" s="214">
        <v>0</v>
      </c>
      <c r="M260" s="273">
        <v>0</v>
      </c>
    </row>
    <row r="261" spans="1:15" x14ac:dyDescent="0.25">
      <c r="A261" s="350"/>
      <c r="B261" s="356"/>
      <c r="C261" s="352" t="s">
        <v>6</v>
      </c>
      <c r="D261" s="332">
        <f t="shared" ref="D261" si="19">SUM(D258:D259)</f>
        <v>47000</v>
      </c>
      <c r="E261" s="333">
        <f t="shared" ref="E261" si="20">SUM(E258:E259)</f>
        <v>0</v>
      </c>
      <c r="F261" s="334">
        <f t="shared" ref="F261" si="21">SUM(F258:F259)</f>
        <v>0</v>
      </c>
      <c r="G261" s="335">
        <f t="shared" ref="G261:H261" si="22">SUM(G258:G259)</f>
        <v>0</v>
      </c>
      <c r="H261" s="333">
        <f t="shared" si="22"/>
        <v>0</v>
      </c>
      <c r="I261" s="336">
        <f t="shared" ref="I261" si="23">SUM(I258:I259)</f>
        <v>0</v>
      </c>
      <c r="J261" s="332">
        <f>SUM(J258:J260)</f>
        <v>5000</v>
      </c>
      <c r="K261" s="333">
        <f>SUM(K258:K260)</f>
        <v>5000</v>
      </c>
      <c r="L261" s="334">
        <f>SUM(L258:L260)</f>
        <v>0</v>
      </c>
      <c r="M261" s="337">
        <f>SUM(M258:M260)</f>
        <v>60000</v>
      </c>
    </row>
    <row r="262" spans="1:15" ht="15.75" thickBot="1" x14ac:dyDescent="0.3">
      <c r="A262" s="219"/>
      <c r="B262" s="220"/>
      <c r="C262" s="242"/>
      <c r="D262" s="254"/>
      <c r="E262" s="221"/>
      <c r="F262" s="222"/>
      <c r="G262" s="232"/>
      <c r="H262" s="221"/>
      <c r="I262" s="265"/>
      <c r="J262" s="254"/>
      <c r="K262" s="221"/>
      <c r="L262" s="222"/>
      <c r="M262" s="276"/>
    </row>
    <row r="263" spans="1:15" ht="15.75" thickBot="1" x14ac:dyDescent="0.3">
      <c r="A263" s="364"/>
      <c r="B263" s="365"/>
      <c r="C263" s="366" t="s">
        <v>7</v>
      </c>
      <c r="D263" s="367">
        <f t="shared" ref="D263:M263" si="24">D56+D180+D254+D257+D261</f>
        <v>1654700</v>
      </c>
      <c r="E263" s="368">
        <f t="shared" si="24"/>
        <v>1493410.55</v>
      </c>
      <c r="F263" s="369">
        <f t="shared" si="24"/>
        <v>1158661.51</v>
      </c>
      <c r="G263" s="370">
        <f t="shared" si="24"/>
        <v>1821894.02</v>
      </c>
      <c r="H263" s="371">
        <f t="shared" si="24"/>
        <v>1430258.6600000001</v>
      </c>
      <c r="I263" s="372">
        <f t="shared" si="24"/>
        <v>1118047.7000000002</v>
      </c>
      <c r="J263" s="373">
        <f t="shared" si="24"/>
        <v>1747957.63</v>
      </c>
      <c r="K263" s="371">
        <f t="shared" si="24"/>
        <v>1769757.63</v>
      </c>
      <c r="L263" s="369">
        <f t="shared" si="24"/>
        <v>1148674.3600000001</v>
      </c>
      <c r="M263" s="374">
        <f t="shared" si="24"/>
        <v>1479844.02</v>
      </c>
      <c r="O263" s="1" t="s">
        <v>819</v>
      </c>
    </row>
    <row r="264" spans="1:15" ht="15.75" thickBot="1" x14ac:dyDescent="0.3">
      <c r="A264" s="384"/>
      <c r="B264" s="385"/>
      <c r="C264" s="386" t="s">
        <v>8</v>
      </c>
      <c r="D264" s="387">
        <f t="shared" ref="D264:M264" si="25">D31</f>
        <v>1659700</v>
      </c>
      <c r="E264" s="388">
        <f t="shared" si="25"/>
        <v>1598410.5499999998</v>
      </c>
      <c r="F264" s="389">
        <f t="shared" si="25"/>
        <v>1626001.5499999998</v>
      </c>
      <c r="G264" s="390">
        <f t="shared" si="25"/>
        <v>1821894.02</v>
      </c>
      <c r="H264" s="391">
        <f t="shared" si="25"/>
        <v>1951440.04</v>
      </c>
      <c r="I264" s="392">
        <f t="shared" si="25"/>
        <v>1925233.79</v>
      </c>
      <c r="J264" s="393">
        <f t="shared" si="25"/>
        <v>2093000</v>
      </c>
      <c r="K264" s="391">
        <f t="shared" si="25"/>
        <v>2054000</v>
      </c>
      <c r="L264" s="389">
        <f t="shared" si="25"/>
        <v>2017463.1199999999</v>
      </c>
      <c r="M264" s="394">
        <f t="shared" si="25"/>
        <v>1480000</v>
      </c>
    </row>
    <row r="265" spans="1:15" ht="15.75" thickBot="1" x14ac:dyDescent="0.3">
      <c r="A265" s="223"/>
      <c r="B265" s="224"/>
      <c r="C265" s="243"/>
      <c r="D265" s="255"/>
      <c r="E265" s="225"/>
      <c r="F265" s="226"/>
      <c r="G265" s="233"/>
      <c r="H265" s="225"/>
      <c r="I265" s="266"/>
      <c r="J265" s="255"/>
      <c r="K265" s="225"/>
      <c r="L265" s="226"/>
      <c r="M265" s="277"/>
    </row>
    <row r="266" spans="1:15" s="3" customFormat="1" ht="15.75" thickBot="1" x14ac:dyDescent="0.3">
      <c r="A266" s="375"/>
      <c r="B266" s="376"/>
      <c r="C266" s="377" t="s">
        <v>9</v>
      </c>
      <c r="D266" s="378">
        <f t="shared" ref="D266" si="26">D264-D263</f>
        <v>5000</v>
      </c>
      <c r="E266" s="379">
        <f t="shared" ref="E266" si="27">E264-E263</f>
        <v>104999.99999999977</v>
      </c>
      <c r="F266" s="380">
        <f t="shared" ref="F266:I266" si="28">F264-F263</f>
        <v>467340.0399999998</v>
      </c>
      <c r="G266" s="381">
        <f t="shared" si="28"/>
        <v>0</v>
      </c>
      <c r="H266" s="379">
        <f t="shared" si="28"/>
        <v>521181.37999999989</v>
      </c>
      <c r="I266" s="382">
        <f t="shared" si="28"/>
        <v>807186.08999999985</v>
      </c>
      <c r="J266" s="378">
        <f t="shared" ref="J266:L266" si="29">J264-J263</f>
        <v>345042.37000000011</v>
      </c>
      <c r="K266" s="379">
        <f t="shared" si="29"/>
        <v>284242.37000000011</v>
      </c>
      <c r="L266" s="380">
        <f t="shared" si="29"/>
        <v>868788.75999999978</v>
      </c>
      <c r="M266" s="383">
        <f t="shared" ref="M266" si="30">M264-M263</f>
        <v>155.97999999998137</v>
      </c>
    </row>
    <row r="267" spans="1:15" s="3" customFormat="1" x14ac:dyDescent="0.25">
      <c r="A267" s="282"/>
      <c r="B267" s="282"/>
      <c r="C267" s="283"/>
      <c r="D267" s="284"/>
      <c r="E267" s="284"/>
      <c r="F267" s="284"/>
      <c r="G267" s="284"/>
      <c r="H267" s="284"/>
      <c r="I267" s="284"/>
      <c r="J267" s="284"/>
      <c r="K267" s="284"/>
      <c r="L267" s="284"/>
      <c r="M267" s="284"/>
    </row>
    <row r="268" spans="1:15" x14ac:dyDescent="0.25">
      <c r="D268" s="4"/>
      <c r="E268" s="4"/>
      <c r="F268" s="4"/>
      <c r="G268" s="4"/>
      <c r="H268" s="4"/>
      <c r="J268" s="4"/>
      <c r="K268" s="4"/>
      <c r="M268" s="4"/>
    </row>
    <row r="269" spans="1:15" s="11" customFormat="1" x14ac:dyDescent="0.25">
      <c r="C269" s="181"/>
      <c r="D269" s="170"/>
      <c r="E269" s="170"/>
      <c r="F269" s="170"/>
      <c r="G269" s="170"/>
      <c r="H269" s="170"/>
      <c r="I269" s="170"/>
      <c r="J269" s="176" t="s">
        <v>571</v>
      </c>
      <c r="K269" s="176" t="s">
        <v>571</v>
      </c>
      <c r="L269" s="170"/>
      <c r="M269" s="176" t="s">
        <v>648</v>
      </c>
    </row>
    <row r="270" spans="1:15" s="11" customFormat="1" x14ac:dyDescent="0.25">
      <c r="C270" s="181" t="s">
        <v>54</v>
      </c>
      <c r="D270" s="4"/>
      <c r="E270" s="4"/>
      <c r="F270" s="4"/>
      <c r="G270" s="4"/>
      <c r="H270" s="4"/>
      <c r="I270" s="170"/>
      <c r="J270" s="4"/>
      <c r="K270" s="4"/>
      <c r="L270" s="170"/>
      <c r="M270" s="4"/>
    </row>
    <row r="271" spans="1:15" s="11" customFormat="1" x14ac:dyDescent="0.25">
      <c r="C271" s="13" t="s">
        <v>55</v>
      </c>
      <c r="D271" s="4"/>
      <c r="E271" s="4"/>
      <c r="F271" s="5">
        <v>776811.36</v>
      </c>
      <c r="G271" s="5"/>
      <c r="H271" s="5">
        <v>830681.38</v>
      </c>
      <c r="I271" s="5">
        <v>1117186.0900000001</v>
      </c>
      <c r="J271" s="5">
        <f>J284</f>
        <v>660042.37000000011</v>
      </c>
      <c r="K271" s="5">
        <f>K284</f>
        <v>599242.37000000011</v>
      </c>
      <c r="L271" s="5">
        <v>1178788.76</v>
      </c>
      <c r="M271" s="5">
        <f>M284</f>
        <v>180155.97999999998</v>
      </c>
    </row>
    <row r="272" spans="1:15" s="11" customFormat="1" x14ac:dyDescent="0.25">
      <c r="C272" s="13" t="s">
        <v>56</v>
      </c>
      <c r="D272" s="4"/>
      <c r="E272" s="4"/>
      <c r="F272" s="5">
        <v>528.67999999999995</v>
      </c>
      <c r="G272" s="5"/>
      <c r="H272" s="5">
        <v>500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</row>
    <row r="273" spans="3:13" s="11" customFormat="1" x14ac:dyDescent="0.25">
      <c r="C273" s="13" t="s">
        <v>57</v>
      </c>
      <c r="D273" s="4"/>
      <c r="E273" s="4"/>
      <c r="F273" s="5">
        <v>0</v>
      </c>
      <c r="G273" s="5"/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</row>
    <row r="274" spans="3:13" s="11" customFormat="1" x14ac:dyDescent="0.25">
      <c r="C274" s="181"/>
      <c r="D274" s="4"/>
      <c r="E274" s="4"/>
      <c r="F274" s="5">
        <v>0</v>
      </c>
      <c r="G274" s="5"/>
      <c r="H274" s="5">
        <v>0</v>
      </c>
      <c r="I274" s="5"/>
      <c r="J274" s="5"/>
      <c r="K274" s="5"/>
      <c r="L274" s="5"/>
      <c r="M274" s="5"/>
    </row>
    <row r="275" spans="3:13" s="11" customFormat="1" ht="22.9" customHeight="1" x14ac:dyDescent="0.25">
      <c r="C275" s="181" t="s">
        <v>58</v>
      </c>
      <c r="D275" s="4"/>
      <c r="E275" s="4"/>
      <c r="F275" s="177">
        <f>SUM(F271:F274)</f>
        <v>777340.04</v>
      </c>
      <c r="G275" s="4"/>
      <c r="H275" s="4">
        <f>SUM(H271:H274)</f>
        <v>831181.38</v>
      </c>
      <c r="I275" s="4">
        <f t="shared" ref="I275" si="31">SUM(I271:I274)</f>
        <v>1117186.0900000001</v>
      </c>
      <c r="J275" s="177">
        <f>SUM(J271:J274)</f>
        <v>660042.37000000011</v>
      </c>
      <c r="K275" s="177">
        <f>SUM(K271:K274)</f>
        <v>599242.37000000011</v>
      </c>
      <c r="L275" s="4">
        <f t="shared" ref="L275" si="32">SUM(L271:L274)</f>
        <v>1178788.76</v>
      </c>
      <c r="M275" s="177">
        <f>SUM(M271:M274)</f>
        <v>180155.97999999998</v>
      </c>
    </row>
    <row r="276" spans="3:13" s="11" customFormat="1" x14ac:dyDescent="0.25">
      <c r="C276" s="181"/>
      <c r="D276" s="4"/>
      <c r="E276" s="4"/>
      <c r="F276" s="5"/>
      <c r="G276" s="5"/>
      <c r="H276" s="5"/>
      <c r="I276" s="5"/>
      <c r="J276" s="5"/>
      <c r="K276" s="5"/>
      <c r="L276" s="5"/>
      <c r="M276" s="5"/>
    </row>
    <row r="277" spans="3:13" s="11" customFormat="1" x14ac:dyDescent="0.25">
      <c r="C277" s="181" t="s">
        <v>59</v>
      </c>
      <c r="D277" s="4"/>
      <c r="E277" s="4"/>
      <c r="F277" s="5"/>
      <c r="G277" s="5"/>
      <c r="H277" s="5"/>
      <c r="I277" s="5"/>
      <c r="J277" s="5"/>
      <c r="K277" s="5"/>
      <c r="L277" s="5"/>
      <c r="M277" s="5"/>
    </row>
    <row r="278" spans="3:13" s="11" customFormat="1" x14ac:dyDescent="0.25">
      <c r="C278" s="181"/>
      <c r="D278" s="170"/>
      <c r="E278" s="170"/>
      <c r="F278" s="5"/>
      <c r="G278" s="5"/>
      <c r="H278" s="5"/>
      <c r="I278" s="5"/>
      <c r="J278" s="5"/>
      <c r="K278" s="5"/>
      <c r="L278" s="5"/>
      <c r="M278" s="5"/>
    </row>
    <row r="279" spans="3:13" s="11" customFormat="1" x14ac:dyDescent="0.25">
      <c r="C279" s="403" t="s">
        <v>60</v>
      </c>
      <c r="D279" s="4"/>
      <c r="E279" s="4"/>
      <c r="F279" s="4">
        <f>F266</f>
        <v>467340.0399999998</v>
      </c>
      <c r="G279" s="4"/>
      <c r="H279" s="4">
        <f>H$266</f>
        <v>521181.37999999989</v>
      </c>
      <c r="I279" s="4">
        <f t="shared" ref="I279" si="33">I266</f>
        <v>807186.08999999985</v>
      </c>
      <c r="J279" s="4">
        <f>J266</f>
        <v>345042.37000000011</v>
      </c>
      <c r="K279" s="4">
        <f>K266</f>
        <v>284242.37000000011</v>
      </c>
      <c r="L279" s="4">
        <f t="shared" ref="L279" si="34">L266</f>
        <v>868788.75999999978</v>
      </c>
      <c r="M279" s="4">
        <f>M266</f>
        <v>155.97999999998137</v>
      </c>
    </row>
    <row r="280" spans="3:13" s="11" customFormat="1" x14ac:dyDescent="0.25">
      <c r="C280" s="13" t="s">
        <v>61</v>
      </c>
      <c r="D280" s="4"/>
      <c r="E280" s="4"/>
      <c r="F280" s="4">
        <v>115000</v>
      </c>
      <c r="G280" s="4"/>
      <c r="H280" s="4">
        <v>115000</v>
      </c>
      <c r="I280" s="4">
        <v>115000</v>
      </c>
      <c r="J280" s="4">
        <v>115000</v>
      </c>
      <c r="K280" s="4">
        <v>115000</v>
      </c>
      <c r="L280" s="4">
        <v>115000</v>
      </c>
      <c r="M280" s="4">
        <v>115000</v>
      </c>
    </row>
    <row r="281" spans="3:13" s="11" customFormat="1" x14ac:dyDescent="0.25">
      <c r="C281" s="13" t="s">
        <v>559</v>
      </c>
      <c r="D281" s="4"/>
      <c r="E281" s="4"/>
      <c r="F281" s="4">
        <v>0</v>
      </c>
      <c r="G281" s="4"/>
      <c r="H281" s="4">
        <v>195000</v>
      </c>
      <c r="I281" s="4">
        <v>195000</v>
      </c>
      <c r="J281" s="4">
        <v>5000</v>
      </c>
      <c r="K281" s="4">
        <v>5000</v>
      </c>
      <c r="L281" s="4"/>
      <c r="M281" s="4">
        <v>5000</v>
      </c>
    </row>
    <row r="282" spans="3:13" s="11" customFormat="1" x14ac:dyDescent="0.25">
      <c r="C282" s="13" t="s">
        <v>62</v>
      </c>
      <c r="D282" s="4"/>
      <c r="E282" s="4"/>
      <c r="F282" s="4">
        <v>195000</v>
      </c>
      <c r="G282" s="4"/>
      <c r="H282" s="4"/>
      <c r="I282" s="4"/>
      <c r="J282" s="4">
        <v>195000</v>
      </c>
      <c r="K282" s="4">
        <v>195000</v>
      </c>
      <c r="L282" s="4">
        <v>195000</v>
      </c>
      <c r="M282" s="4">
        <v>0</v>
      </c>
    </row>
    <row r="283" spans="3:13" s="11" customFormat="1" x14ac:dyDescent="0.25">
      <c r="C283" s="13" t="s">
        <v>782</v>
      </c>
      <c r="D283" s="4"/>
      <c r="E283" s="4"/>
      <c r="F283" s="4"/>
      <c r="G283" s="4"/>
      <c r="H283" s="4"/>
      <c r="I283" s="4"/>
      <c r="J283" s="4"/>
      <c r="K283" s="4"/>
      <c r="L283" s="4"/>
      <c r="M283" s="4">
        <v>60000</v>
      </c>
    </row>
    <row r="284" spans="3:13" s="11" customFormat="1" x14ac:dyDescent="0.25">
      <c r="C284" s="181" t="s">
        <v>63</v>
      </c>
      <c r="D284" s="4"/>
      <c r="E284" s="4"/>
      <c r="F284" s="177">
        <f>SUM(F279:F282)</f>
        <v>777340.0399999998</v>
      </c>
      <c r="G284" s="4"/>
      <c r="H284" s="4">
        <f>SUM(H$279:H$281)</f>
        <v>831181.37999999989</v>
      </c>
      <c r="I284" s="177">
        <f>SUM(I279:I282)</f>
        <v>1117186.0899999999</v>
      </c>
      <c r="J284" s="177">
        <f>SUM(J279:J282)</f>
        <v>660042.37000000011</v>
      </c>
      <c r="K284" s="177">
        <f>SUM(K279:K282)</f>
        <v>599242.37000000011</v>
      </c>
      <c r="L284" s="177">
        <f>SUM(L279:L282)</f>
        <v>1178788.7599999998</v>
      </c>
      <c r="M284" s="177">
        <f>SUM(M279:M283)</f>
        <v>180155.97999999998</v>
      </c>
    </row>
    <row r="285" spans="3:13" s="11" customFormat="1" x14ac:dyDescent="0.25">
      <c r="C285" s="13"/>
      <c r="D285" s="170"/>
      <c r="E285" s="170"/>
      <c r="F285" s="5"/>
      <c r="G285" s="171"/>
      <c r="H285" s="170"/>
      <c r="I285" s="170"/>
      <c r="J285" s="171"/>
      <c r="K285" s="171"/>
      <c r="L285" s="170"/>
      <c r="M285" s="171"/>
    </row>
    <row r="286" spans="3:13" s="11" customFormat="1" x14ac:dyDescent="0.25">
      <c r="C286" s="181" t="s">
        <v>560</v>
      </c>
      <c r="D286" s="170"/>
      <c r="E286" s="170"/>
      <c r="F286" s="178">
        <v>43738</v>
      </c>
      <c r="G286" s="171"/>
      <c r="H286" s="170"/>
      <c r="I286" s="170"/>
      <c r="J286" s="171"/>
      <c r="K286" s="171"/>
      <c r="L286" s="170"/>
      <c r="M286" s="171"/>
    </row>
    <row r="287" spans="3:13" s="11" customFormat="1" x14ac:dyDescent="0.25">
      <c r="C287" s="181"/>
      <c r="D287" s="170"/>
      <c r="E287" s="170"/>
      <c r="F287" s="5"/>
      <c r="G287" s="171"/>
      <c r="H287" s="170"/>
      <c r="I287" s="170"/>
      <c r="J287" s="285" t="s">
        <v>565</v>
      </c>
      <c r="K287" s="285" t="s">
        <v>565</v>
      </c>
      <c r="L287" s="170"/>
      <c r="M287" s="285" t="s">
        <v>649</v>
      </c>
    </row>
    <row r="288" spans="3:13" s="11" customFormat="1" ht="24" customHeight="1" x14ac:dyDescent="0.25">
      <c r="C288" s="13" t="s">
        <v>54</v>
      </c>
      <c r="D288" s="170"/>
      <c r="E288" s="170"/>
      <c r="F288" s="5">
        <f>F284</f>
        <v>777340.0399999998</v>
      </c>
      <c r="G288" s="171"/>
      <c r="H288" s="170"/>
      <c r="I288" s="170"/>
      <c r="J288" s="171">
        <f>J284</f>
        <v>660042.37000000011</v>
      </c>
      <c r="K288" s="171">
        <f>K284</f>
        <v>599242.37000000011</v>
      </c>
      <c r="L288" s="170"/>
      <c r="M288" s="171">
        <f>M284</f>
        <v>180155.97999999998</v>
      </c>
    </row>
    <row r="289" spans="3:14" s="11" customFormat="1" ht="30" x14ac:dyDescent="0.2">
      <c r="C289" s="395" t="s">
        <v>561</v>
      </c>
      <c r="D289" s="396"/>
      <c r="E289" s="396"/>
      <c r="F289" s="397">
        <v>68000</v>
      </c>
      <c r="G289" s="398"/>
      <c r="H289" s="396"/>
      <c r="I289" s="396"/>
      <c r="J289" s="398">
        <f>J25*0.05</f>
        <v>61050</v>
      </c>
      <c r="K289" s="398">
        <f>K25*0.05</f>
        <v>59000</v>
      </c>
      <c r="L289" s="396"/>
      <c r="M289" s="398">
        <f>M25*0.05*2</f>
        <v>56000</v>
      </c>
    </row>
    <row r="290" spans="3:14" s="11" customFormat="1" ht="22.9" customHeight="1" x14ac:dyDescent="0.25">
      <c r="C290" s="187" t="s">
        <v>562</v>
      </c>
      <c r="D290" s="188"/>
      <c r="E290" s="188"/>
      <c r="F290" s="190">
        <f>F288-F289</f>
        <v>709340.0399999998</v>
      </c>
      <c r="G290" s="189"/>
      <c r="H290" s="188"/>
      <c r="I290" s="188"/>
      <c r="J290" s="190">
        <f>J288-J289</f>
        <v>598992.37000000011</v>
      </c>
      <c r="K290" s="190">
        <f>K288-K289</f>
        <v>540242.37000000011</v>
      </c>
      <c r="L290" s="188"/>
      <c r="M290" s="190">
        <f>M288-M289</f>
        <v>124155.97999999998</v>
      </c>
    </row>
    <row r="291" spans="3:14" s="11" customFormat="1" ht="62.25" customHeight="1" x14ac:dyDescent="0.25">
      <c r="C291" s="399" t="s">
        <v>783</v>
      </c>
      <c r="D291" s="400"/>
      <c r="E291" s="400"/>
      <c r="F291" s="401">
        <v>244800</v>
      </c>
      <c r="G291" s="402"/>
      <c r="H291" s="400"/>
      <c r="I291" s="400"/>
      <c r="J291" s="402">
        <f>J25*0.18</f>
        <v>219780</v>
      </c>
      <c r="K291" s="402">
        <f>K25*0.18</f>
        <v>212400</v>
      </c>
      <c r="L291" s="400"/>
      <c r="M291" s="402">
        <f>M25*0.18*2-M283</f>
        <v>141600</v>
      </c>
      <c r="N291" s="16"/>
    </row>
    <row r="292" spans="3:14" s="11" customFormat="1" ht="22.9" customHeight="1" x14ac:dyDescent="0.25">
      <c r="C292" s="13" t="s">
        <v>564</v>
      </c>
      <c r="D292" s="170"/>
      <c r="E292" s="170"/>
      <c r="F292" s="179">
        <f>F290-F291</f>
        <v>464540.0399999998</v>
      </c>
      <c r="G292" s="171"/>
      <c r="H292" s="170"/>
      <c r="I292" s="170"/>
      <c r="J292" s="179">
        <f>J290-J291</f>
        <v>379212.37000000011</v>
      </c>
      <c r="K292" s="179">
        <f>K290-K291</f>
        <v>327842.37000000011</v>
      </c>
      <c r="L292" s="170"/>
      <c r="M292" s="179">
        <f>M290-M291</f>
        <v>-17444.020000000019</v>
      </c>
    </row>
    <row r="293" spans="3:14" s="11" customFormat="1" x14ac:dyDescent="0.25">
      <c r="C293" s="182"/>
      <c r="D293" s="170"/>
      <c r="E293" s="170"/>
      <c r="F293" s="5"/>
      <c r="G293" s="171"/>
      <c r="H293" s="170"/>
      <c r="I293" s="170"/>
      <c r="J293" s="171"/>
      <c r="K293" s="171"/>
      <c r="L293" s="170"/>
      <c r="M293" s="171"/>
    </row>
    <row r="294" spans="3:14" s="11" customFormat="1" x14ac:dyDescent="0.25">
      <c r="C294" s="183"/>
      <c r="D294" s="170"/>
      <c r="E294" s="170"/>
      <c r="F294" s="5"/>
      <c r="G294" s="171"/>
      <c r="H294" s="170"/>
      <c r="I294" s="170"/>
      <c r="J294" s="171"/>
      <c r="K294" s="171"/>
      <c r="L294" s="170"/>
      <c r="M294" s="171"/>
    </row>
    <row r="295" spans="3:14" s="11" customFormat="1" x14ac:dyDescent="0.25">
      <c r="C295" s="183"/>
      <c r="D295" s="170"/>
      <c r="E295" s="170"/>
      <c r="F295" s="5"/>
      <c r="G295" s="171"/>
      <c r="H295" s="170"/>
      <c r="I295" s="170"/>
      <c r="J295" s="171"/>
      <c r="K295" s="171"/>
      <c r="L295" s="170"/>
      <c r="M295" s="171"/>
    </row>
    <row r="296" spans="3:14" s="11" customFormat="1" x14ac:dyDescent="0.25">
      <c r="C296" s="183"/>
      <c r="D296" s="170"/>
      <c r="E296" s="170"/>
      <c r="F296" s="5"/>
      <c r="G296" s="171"/>
      <c r="H296" s="170"/>
      <c r="I296" s="170"/>
      <c r="J296" s="171"/>
      <c r="K296" s="171"/>
      <c r="L296" s="170"/>
      <c r="M296" s="171"/>
    </row>
    <row r="297" spans="3:14" s="11" customFormat="1" x14ac:dyDescent="0.25">
      <c r="C297" s="183"/>
      <c r="D297" s="170"/>
      <c r="E297" s="170"/>
      <c r="F297" s="5"/>
      <c r="G297" s="171"/>
      <c r="H297" s="170"/>
      <c r="I297" s="170"/>
      <c r="J297" s="171"/>
      <c r="K297" s="171"/>
      <c r="L297" s="170"/>
      <c r="M297" s="171"/>
    </row>
    <row r="298" spans="3:14" s="11" customFormat="1" x14ac:dyDescent="0.25">
      <c r="C298" s="183"/>
      <c r="D298" s="170"/>
      <c r="E298" s="170"/>
      <c r="F298" s="5"/>
      <c r="G298" s="171"/>
      <c r="H298" s="170"/>
      <c r="I298" s="170"/>
      <c r="J298" s="171"/>
      <c r="K298" s="171"/>
      <c r="L298" s="170"/>
      <c r="M298" s="171"/>
    </row>
    <row r="299" spans="3:14" s="11" customFormat="1" x14ac:dyDescent="0.25">
      <c r="C299" s="183"/>
      <c r="D299" s="170"/>
      <c r="E299" s="170"/>
      <c r="F299" s="5"/>
      <c r="G299" s="171"/>
      <c r="H299" s="170"/>
      <c r="I299" s="170"/>
      <c r="J299" s="171"/>
      <c r="K299" s="171"/>
      <c r="L299" s="170"/>
      <c r="M299" s="171"/>
    </row>
    <row r="300" spans="3:14" s="11" customFormat="1" x14ac:dyDescent="0.25">
      <c r="C300" s="183"/>
      <c r="D300" s="170"/>
      <c r="E300" s="170"/>
      <c r="F300" s="5"/>
      <c r="G300" s="171"/>
      <c r="H300" s="170"/>
      <c r="I300" s="170"/>
      <c r="J300" s="171"/>
      <c r="K300" s="171"/>
      <c r="L300" s="170"/>
      <c r="M300" s="171"/>
    </row>
    <row r="301" spans="3:14" s="11" customFormat="1" x14ac:dyDescent="0.25">
      <c r="C301" s="183"/>
      <c r="D301" s="170"/>
      <c r="E301" s="170"/>
      <c r="F301" s="5"/>
      <c r="G301" s="171"/>
      <c r="H301" s="170"/>
      <c r="I301" s="170"/>
      <c r="J301" s="171"/>
      <c r="K301" s="171"/>
      <c r="L301" s="170"/>
      <c r="M301" s="171"/>
    </row>
    <row r="302" spans="3:14" s="11" customFormat="1" x14ac:dyDescent="0.25">
      <c r="C302" s="183"/>
      <c r="D302" s="170"/>
      <c r="E302" s="170"/>
      <c r="F302" s="5"/>
      <c r="G302" s="171"/>
      <c r="H302" s="170"/>
      <c r="I302" s="170"/>
      <c r="J302" s="171"/>
      <c r="K302" s="171"/>
      <c r="L302" s="170"/>
      <c r="M302" s="171"/>
    </row>
    <row r="303" spans="3:14" s="11" customFormat="1" x14ac:dyDescent="0.25">
      <c r="C303" s="183"/>
      <c r="D303" s="170"/>
      <c r="E303" s="170"/>
      <c r="F303" s="5"/>
      <c r="G303" s="171"/>
      <c r="H303" s="170"/>
      <c r="I303" s="170"/>
      <c r="J303" s="171"/>
      <c r="K303" s="171"/>
      <c r="L303" s="170"/>
      <c r="M303" s="171"/>
    </row>
    <row r="304" spans="3:14" s="11" customFormat="1" x14ac:dyDescent="0.25">
      <c r="C304" s="183"/>
      <c r="D304" s="170"/>
      <c r="E304" s="170"/>
      <c r="F304" s="5"/>
      <c r="G304" s="171"/>
      <c r="H304" s="170"/>
      <c r="I304" s="170"/>
      <c r="J304" s="171"/>
      <c r="K304" s="171"/>
      <c r="L304" s="170"/>
      <c r="M304" s="171"/>
    </row>
    <row r="305" spans="1:15" s="11" customFormat="1" x14ac:dyDescent="0.25">
      <c r="C305" s="183"/>
      <c r="D305" s="170"/>
      <c r="E305" s="170"/>
      <c r="F305" s="5"/>
      <c r="G305" s="171"/>
      <c r="H305" s="170"/>
      <c r="I305" s="170"/>
      <c r="J305" s="171"/>
      <c r="K305" s="171"/>
      <c r="L305" s="170"/>
      <c r="M305" s="171"/>
    </row>
    <row r="306" spans="1:15" s="11" customFormat="1" x14ac:dyDescent="0.25">
      <c r="A306" s="56"/>
      <c r="B306" s="56"/>
      <c r="C306" s="184"/>
      <c r="D306" s="172"/>
      <c r="E306" s="172"/>
      <c r="F306" s="173"/>
      <c r="G306" s="174"/>
      <c r="H306" s="172"/>
      <c r="I306" s="172"/>
      <c r="J306" s="174"/>
      <c r="K306" s="174"/>
      <c r="L306" s="172"/>
      <c r="M306" s="174"/>
      <c r="N306" s="56"/>
      <c r="O306" s="56"/>
    </row>
    <row r="307" spans="1:15" s="11" customFormat="1" x14ac:dyDescent="0.25">
      <c r="A307" s="56"/>
      <c r="B307" s="56"/>
      <c r="C307" s="184"/>
      <c r="D307" s="172"/>
      <c r="E307" s="172"/>
      <c r="F307" s="173"/>
      <c r="G307" s="174"/>
      <c r="H307" s="172"/>
      <c r="I307" s="172"/>
      <c r="J307" s="174"/>
      <c r="K307" s="174"/>
      <c r="L307" s="172"/>
      <c r="M307" s="174"/>
      <c r="N307" s="56"/>
      <c r="O307" s="56"/>
    </row>
    <row r="308" spans="1:15" s="2" customFormat="1" x14ac:dyDescent="0.25">
      <c r="A308" s="56"/>
      <c r="B308" s="56"/>
      <c r="C308" s="58"/>
      <c r="D308" s="175"/>
      <c r="E308" s="175"/>
      <c r="F308" s="175"/>
      <c r="G308" s="174"/>
      <c r="H308" s="172"/>
      <c r="I308" s="172"/>
      <c r="J308" s="174"/>
      <c r="K308" s="174"/>
      <c r="L308" s="172"/>
      <c r="M308" s="174"/>
      <c r="N308" s="57"/>
      <c r="O308" s="57"/>
    </row>
    <row r="309" spans="1:15" x14ac:dyDescent="0.25">
      <c r="A309" s="56"/>
      <c r="B309" s="56"/>
      <c r="C309" s="59"/>
      <c r="D309" s="175"/>
      <c r="E309" s="175"/>
      <c r="F309" s="173"/>
      <c r="G309" s="174"/>
      <c r="H309" s="172"/>
      <c r="I309" s="172"/>
      <c r="J309" s="174"/>
      <c r="K309" s="174"/>
      <c r="L309" s="172"/>
      <c r="M309" s="174"/>
      <c r="N309" s="7"/>
      <c r="O309" s="7"/>
    </row>
    <row r="310" spans="1:15" s="2" customFormat="1" x14ac:dyDescent="0.25">
      <c r="A310" s="56"/>
      <c r="B310" s="56"/>
      <c r="C310" s="404"/>
      <c r="D310" s="404"/>
      <c r="E310" s="404"/>
      <c r="F310" s="175"/>
      <c r="G310" s="174"/>
      <c r="H310" s="172"/>
      <c r="I310" s="172"/>
      <c r="J310" s="174"/>
      <c r="K310" s="174"/>
      <c r="L310" s="172"/>
      <c r="M310" s="174"/>
      <c r="N310" s="57"/>
      <c r="O310" s="57"/>
    </row>
    <row r="311" spans="1:15" s="2" customFormat="1" x14ac:dyDescent="0.25">
      <c r="A311" s="56"/>
      <c r="B311" s="56"/>
      <c r="C311" s="59"/>
      <c r="D311" s="175"/>
      <c r="E311" s="175"/>
      <c r="F311" s="173"/>
      <c r="G311" s="174"/>
      <c r="H311" s="172"/>
      <c r="I311" s="172"/>
      <c r="J311" s="174"/>
      <c r="K311" s="174"/>
      <c r="L311" s="172"/>
      <c r="M311" s="174"/>
      <c r="N311" s="57"/>
      <c r="O311" s="57"/>
    </row>
    <row r="312" spans="1:15" s="2" customFormat="1" x14ac:dyDescent="0.25">
      <c r="A312" s="56"/>
      <c r="B312" s="56"/>
      <c r="C312" s="185"/>
      <c r="D312" s="175"/>
      <c r="E312" s="175"/>
      <c r="F312" s="175"/>
      <c r="G312" s="174"/>
      <c r="H312" s="172"/>
      <c r="I312" s="172"/>
      <c r="J312" s="174"/>
      <c r="K312" s="174"/>
      <c r="L312" s="172"/>
      <c r="M312" s="174"/>
      <c r="N312" s="57"/>
      <c r="O312" s="57"/>
    </row>
    <row r="313" spans="1:15" x14ac:dyDescent="0.25">
      <c r="A313" s="56"/>
      <c r="B313" s="56"/>
      <c r="C313" s="56"/>
      <c r="D313" s="172"/>
      <c r="E313" s="172"/>
      <c r="F313" s="172"/>
      <c r="G313" s="174"/>
      <c r="H313" s="172"/>
      <c r="I313" s="172"/>
      <c r="J313" s="174"/>
      <c r="K313" s="174"/>
      <c r="L313" s="172"/>
      <c r="M313" s="174"/>
      <c r="N313" s="7"/>
      <c r="O313" s="7"/>
    </row>
    <row r="314" spans="1:15" x14ac:dyDescent="0.25">
      <c r="A314" s="56"/>
      <c r="B314" s="56"/>
      <c r="C314" s="56"/>
      <c r="D314" s="172"/>
      <c r="E314" s="172"/>
      <c r="F314" s="172"/>
      <c r="G314" s="174"/>
      <c r="H314" s="172"/>
      <c r="I314" s="172"/>
      <c r="J314" s="174"/>
      <c r="K314" s="174"/>
      <c r="L314" s="172"/>
      <c r="M314" s="174"/>
      <c r="N314" s="7"/>
      <c r="O314" s="7"/>
    </row>
    <row r="315" spans="1:15" x14ac:dyDescent="0.25">
      <c r="A315" s="56"/>
      <c r="B315" s="56"/>
      <c r="C315" s="56"/>
      <c r="D315" s="172"/>
      <c r="E315" s="172"/>
      <c r="F315" s="172"/>
      <c r="G315" s="174"/>
      <c r="H315" s="172"/>
      <c r="I315" s="172"/>
      <c r="J315" s="174"/>
      <c r="K315" s="174"/>
      <c r="L315" s="172"/>
      <c r="M315" s="174"/>
      <c r="N315" s="7"/>
      <c r="O315" s="7"/>
    </row>
    <row r="316" spans="1:15" x14ac:dyDescent="0.25">
      <c r="A316" s="56"/>
      <c r="B316" s="56"/>
      <c r="C316" s="59"/>
      <c r="D316" s="172"/>
      <c r="E316" s="172"/>
      <c r="F316" s="172"/>
      <c r="G316" s="174"/>
      <c r="H316" s="172"/>
      <c r="I316" s="172"/>
      <c r="J316" s="174"/>
      <c r="K316" s="174"/>
      <c r="L316" s="172"/>
      <c r="M316" s="174"/>
      <c r="N316" s="7"/>
      <c r="O316" s="7"/>
    </row>
    <row r="317" spans="1:15" x14ac:dyDescent="0.25">
      <c r="A317" s="56"/>
      <c r="B317" s="56"/>
      <c r="C317" s="56"/>
      <c r="D317" s="172"/>
      <c r="E317" s="172"/>
      <c r="F317" s="172"/>
      <c r="G317" s="174"/>
      <c r="H317" s="172"/>
      <c r="I317" s="172"/>
      <c r="J317" s="174"/>
      <c r="K317" s="174"/>
      <c r="L317" s="172"/>
      <c r="M317" s="174"/>
      <c r="N317" s="7"/>
      <c r="O317" s="7"/>
    </row>
    <row r="318" spans="1:15" x14ac:dyDescent="0.25">
      <c r="A318" s="56"/>
      <c r="B318" s="56"/>
      <c r="C318" s="56"/>
      <c r="D318" s="172"/>
      <c r="E318" s="172"/>
      <c r="F318" s="172"/>
      <c r="G318" s="174"/>
      <c r="H318" s="172"/>
      <c r="I318" s="172"/>
      <c r="J318" s="174"/>
      <c r="K318" s="174"/>
      <c r="L318" s="172"/>
      <c r="M318" s="174"/>
      <c r="N318" s="7"/>
      <c r="O318" s="7"/>
    </row>
    <row r="319" spans="1:15" x14ac:dyDescent="0.25">
      <c r="A319" s="56"/>
      <c r="B319" s="56"/>
      <c r="C319" s="56"/>
      <c r="D319" s="172"/>
      <c r="E319" s="172"/>
      <c r="F319" s="172"/>
      <c r="G319" s="174"/>
      <c r="H319" s="172"/>
      <c r="I319" s="172"/>
      <c r="J319" s="174"/>
      <c r="K319" s="174"/>
      <c r="L319" s="172"/>
      <c r="M319" s="174"/>
      <c r="N319" s="7"/>
      <c r="O319" s="7"/>
    </row>
    <row r="320" spans="1:15" x14ac:dyDescent="0.25">
      <c r="A320" s="56"/>
      <c r="B320" s="56"/>
      <c r="C320" s="56"/>
      <c r="D320" s="172"/>
      <c r="E320" s="172"/>
      <c r="F320" s="172"/>
      <c r="G320" s="174"/>
      <c r="H320" s="172"/>
      <c r="I320" s="172"/>
      <c r="J320" s="174"/>
      <c r="K320" s="174"/>
      <c r="L320" s="172"/>
      <c r="M320" s="174"/>
      <c r="N320" s="7"/>
      <c r="O320" s="7"/>
    </row>
    <row r="321" spans="1:15" x14ac:dyDescent="0.25">
      <c r="A321" s="56"/>
      <c r="B321" s="56"/>
      <c r="C321" s="56"/>
      <c r="D321" s="172"/>
      <c r="E321" s="172"/>
      <c r="F321" s="172"/>
      <c r="G321" s="174"/>
      <c r="H321" s="172"/>
      <c r="I321" s="172"/>
      <c r="J321" s="174"/>
      <c r="K321" s="174"/>
      <c r="L321" s="172"/>
      <c r="M321" s="174"/>
      <c r="N321" s="7"/>
      <c r="O321" s="7"/>
    </row>
    <row r="322" spans="1:15" x14ac:dyDescent="0.25">
      <c r="A322" s="56"/>
      <c r="B322" s="56"/>
      <c r="C322" s="56"/>
      <c r="D322" s="172"/>
      <c r="E322" s="172"/>
      <c r="F322" s="172"/>
      <c r="G322" s="174"/>
      <c r="H322" s="172"/>
      <c r="I322" s="172"/>
      <c r="J322" s="174"/>
      <c r="K322" s="174"/>
      <c r="L322" s="172"/>
      <c r="M322" s="174"/>
      <c r="N322" s="7"/>
      <c r="O322" s="7"/>
    </row>
    <row r="323" spans="1:15" x14ac:dyDescent="0.25">
      <c r="A323" s="56"/>
      <c r="B323" s="56"/>
      <c r="C323" s="56"/>
      <c r="D323" s="172"/>
      <c r="E323" s="172"/>
      <c r="F323" s="172"/>
      <c r="G323" s="174"/>
      <c r="H323" s="172"/>
      <c r="I323" s="172"/>
      <c r="J323" s="174"/>
      <c r="K323" s="174"/>
      <c r="L323" s="172"/>
      <c r="M323" s="174"/>
      <c r="N323" s="7"/>
      <c r="O323" s="7"/>
    </row>
    <row r="324" spans="1:15" x14ac:dyDescent="0.25">
      <c r="A324" s="56"/>
      <c r="B324" s="56"/>
      <c r="C324" s="56"/>
      <c r="D324" s="172"/>
      <c r="E324" s="172"/>
      <c r="F324" s="172"/>
      <c r="G324" s="174"/>
      <c r="H324" s="172"/>
      <c r="I324" s="172"/>
      <c r="J324" s="174"/>
      <c r="K324" s="174"/>
      <c r="L324" s="172"/>
      <c r="M324" s="174"/>
      <c r="N324" s="7"/>
      <c r="O324" s="7"/>
    </row>
    <row r="325" spans="1:15" x14ac:dyDescent="0.25">
      <c r="A325" s="56"/>
      <c r="B325" s="56"/>
      <c r="C325" s="56"/>
      <c r="D325" s="172"/>
      <c r="E325" s="172"/>
      <c r="F325" s="172"/>
      <c r="G325" s="174"/>
      <c r="H325" s="172"/>
      <c r="I325" s="172"/>
      <c r="J325" s="174"/>
      <c r="K325" s="174"/>
      <c r="L325" s="172"/>
      <c r="M325" s="174"/>
      <c r="N325" s="7"/>
      <c r="O325" s="7"/>
    </row>
    <row r="326" spans="1:15" x14ac:dyDescent="0.25">
      <c r="A326" s="56"/>
      <c r="B326" s="56"/>
      <c r="C326" s="56"/>
      <c r="D326" s="172"/>
      <c r="E326" s="172"/>
      <c r="F326" s="172"/>
      <c r="G326" s="174"/>
      <c r="H326" s="172"/>
      <c r="I326" s="172"/>
      <c r="J326" s="174"/>
      <c r="K326" s="174"/>
      <c r="L326" s="172"/>
      <c r="M326" s="174"/>
      <c r="N326" s="7"/>
      <c r="O326" s="7"/>
    </row>
    <row r="327" spans="1:15" x14ac:dyDescent="0.25">
      <c r="A327" s="56"/>
      <c r="B327" s="56"/>
      <c r="C327" s="56"/>
      <c r="D327" s="172"/>
      <c r="E327" s="172"/>
      <c r="F327" s="172"/>
      <c r="G327" s="174"/>
      <c r="H327" s="172"/>
      <c r="I327" s="172"/>
      <c r="J327" s="174"/>
      <c r="K327" s="174"/>
      <c r="L327" s="172"/>
      <c r="M327" s="174"/>
      <c r="N327" s="7"/>
      <c r="O327" s="7"/>
    </row>
    <row r="328" spans="1:15" x14ac:dyDescent="0.25">
      <c r="A328" s="56"/>
      <c r="B328" s="56"/>
      <c r="C328" s="56"/>
      <c r="D328" s="172"/>
      <c r="E328" s="172"/>
      <c r="F328" s="172"/>
      <c r="G328" s="174"/>
      <c r="H328" s="172"/>
      <c r="I328" s="172"/>
      <c r="J328" s="174"/>
      <c r="K328" s="174"/>
      <c r="L328" s="172"/>
      <c r="M328" s="174"/>
      <c r="N328" s="7"/>
      <c r="O328" s="7"/>
    </row>
    <row r="329" spans="1:15" x14ac:dyDescent="0.25">
      <c r="A329" s="56"/>
      <c r="B329" s="56"/>
      <c r="C329" s="56"/>
      <c r="D329" s="172"/>
      <c r="E329" s="172"/>
      <c r="F329" s="172"/>
      <c r="G329" s="174"/>
      <c r="H329" s="172"/>
      <c r="I329" s="172"/>
      <c r="J329" s="174"/>
      <c r="K329" s="174"/>
      <c r="L329" s="172"/>
      <c r="M329" s="174"/>
      <c r="N329" s="7"/>
      <c r="O329" s="7"/>
    </row>
    <row r="330" spans="1:15" x14ac:dyDescent="0.25">
      <c r="A330" s="56"/>
      <c r="B330" s="56"/>
      <c r="C330" s="56"/>
      <c r="D330" s="172"/>
      <c r="E330" s="172"/>
      <c r="F330" s="172"/>
      <c r="G330" s="174"/>
      <c r="H330" s="172"/>
      <c r="I330" s="172"/>
      <c r="J330" s="174"/>
      <c r="K330" s="174"/>
      <c r="L330" s="172"/>
      <c r="M330" s="174"/>
      <c r="N330" s="7"/>
      <c r="O330" s="7"/>
    </row>
    <row r="331" spans="1:15" x14ac:dyDescent="0.25">
      <c r="A331" s="56"/>
      <c r="B331" s="56"/>
      <c r="C331" s="56"/>
      <c r="D331" s="172"/>
      <c r="E331" s="172"/>
      <c r="F331" s="172"/>
      <c r="G331" s="174"/>
      <c r="H331" s="172"/>
      <c r="I331" s="172"/>
      <c r="J331" s="174"/>
      <c r="K331" s="174"/>
      <c r="L331" s="172"/>
      <c r="M331" s="174"/>
      <c r="N331" s="7"/>
      <c r="O331" s="7"/>
    </row>
    <row r="332" spans="1:15" x14ac:dyDescent="0.25">
      <c r="A332" s="56"/>
      <c r="B332" s="56"/>
      <c r="C332" s="56"/>
      <c r="D332" s="172"/>
      <c r="E332" s="172"/>
      <c r="F332" s="172"/>
      <c r="G332" s="174"/>
      <c r="H332" s="172"/>
      <c r="I332" s="172"/>
      <c r="J332" s="174"/>
      <c r="K332" s="174"/>
      <c r="L332" s="172"/>
      <c r="M332" s="174"/>
      <c r="N332" s="7"/>
      <c r="O332" s="7"/>
    </row>
    <row r="333" spans="1:15" x14ac:dyDescent="0.25">
      <c r="A333" s="56"/>
      <c r="B333" s="56"/>
      <c r="C333" s="56"/>
      <c r="D333" s="172"/>
      <c r="E333" s="172"/>
      <c r="F333" s="172"/>
      <c r="G333" s="174"/>
      <c r="H333" s="172"/>
      <c r="I333" s="172"/>
      <c r="J333" s="174"/>
      <c r="K333" s="174"/>
      <c r="L333" s="172"/>
      <c r="M333" s="174"/>
      <c r="N333" s="7"/>
      <c r="O333" s="7"/>
    </row>
    <row r="334" spans="1:15" x14ac:dyDescent="0.25">
      <c r="A334" s="56"/>
      <c r="B334" s="56"/>
      <c r="C334" s="56"/>
      <c r="D334" s="172"/>
      <c r="E334" s="172"/>
      <c r="F334" s="172"/>
      <c r="G334" s="174"/>
      <c r="H334" s="172"/>
      <c r="I334" s="172"/>
      <c r="J334" s="174"/>
      <c r="K334" s="174"/>
      <c r="L334" s="172"/>
      <c r="M334" s="174"/>
      <c r="N334" s="7"/>
      <c r="O334" s="7"/>
    </row>
    <row r="335" spans="1:15" x14ac:dyDescent="0.25">
      <c r="A335" s="56"/>
      <c r="B335" s="56"/>
      <c r="C335" s="56"/>
      <c r="D335" s="172"/>
      <c r="E335" s="172"/>
      <c r="F335" s="172"/>
      <c r="G335" s="174"/>
      <c r="H335" s="172"/>
      <c r="I335" s="172"/>
      <c r="J335" s="174"/>
      <c r="K335" s="174"/>
      <c r="L335" s="172"/>
      <c r="M335" s="174"/>
      <c r="N335" s="7"/>
      <c r="O335" s="7"/>
    </row>
    <row r="336" spans="1:15" x14ac:dyDescent="0.25">
      <c r="A336" s="56"/>
      <c r="B336" s="56"/>
      <c r="C336" s="56"/>
      <c r="D336" s="172"/>
      <c r="E336" s="172"/>
      <c r="F336" s="172"/>
      <c r="G336" s="174"/>
      <c r="H336" s="172"/>
      <c r="I336" s="172"/>
      <c r="J336" s="174"/>
      <c r="K336" s="174"/>
      <c r="L336" s="172"/>
      <c r="M336" s="174"/>
      <c r="N336" s="7"/>
      <c r="O336" s="7"/>
    </row>
    <row r="337" spans="1:15" x14ac:dyDescent="0.25">
      <c r="A337" s="56"/>
      <c r="B337" s="56"/>
      <c r="C337" s="56"/>
      <c r="D337" s="172"/>
      <c r="E337" s="172"/>
      <c r="F337" s="172"/>
      <c r="G337" s="174"/>
      <c r="H337" s="172"/>
      <c r="I337" s="172"/>
      <c r="J337" s="174"/>
      <c r="K337" s="174"/>
      <c r="L337" s="172"/>
      <c r="M337" s="174"/>
      <c r="N337" s="7"/>
      <c r="O337" s="7"/>
    </row>
    <row r="338" spans="1:15" x14ac:dyDescent="0.25">
      <c r="A338" s="56"/>
      <c r="B338" s="56"/>
      <c r="C338" s="56"/>
      <c r="D338" s="172"/>
      <c r="E338" s="172"/>
      <c r="F338" s="172"/>
      <c r="G338" s="174"/>
      <c r="H338" s="172"/>
      <c r="I338" s="172"/>
      <c r="J338" s="174"/>
      <c r="K338" s="174"/>
      <c r="L338" s="172"/>
      <c r="M338" s="174"/>
      <c r="N338" s="7"/>
      <c r="O338" s="7"/>
    </row>
    <row r="339" spans="1:15" x14ac:dyDescent="0.25">
      <c r="A339" s="56"/>
      <c r="B339" s="56"/>
      <c r="C339" s="56"/>
      <c r="D339" s="172"/>
      <c r="E339" s="172"/>
      <c r="F339" s="172"/>
      <c r="G339" s="174"/>
      <c r="H339" s="172"/>
      <c r="I339" s="172"/>
      <c r="J339" s="174"/>
      <c r="K339" s="174"/>
      <c r="L339" s="172"/>
      <c r="M339" s="174"/>
      <c r="N339" s="7"/>
      <c r="O339" s="7"/>
    </row>
    <row r="340" spans="1:15" x14ac:dyDescent="0.25">
      <c r="A340" s="56"/>
      <c r="B340" s="56"/>
      <c r="C340" s="56"/>
      <c r="D340" s="172"/>
      <c r="E340" s="172"/>
      <c r="F340" s="172"/>
      <c r="G340" s="174"/>
      <c r="H340" s="172"/>
      <c r="I340" s="172"/>
      <c r="J340" s="174"/>
      <c r="K340" s="174"/>
      <c r="L340" s="172"/>
      <c r="M340" s="174"/>
      <c r="N340" s="7"/>
      <c r="O340" s="7"/>
    </row>
    <row r="341" spans="1:15" x14ac:dyDescent="0.25">
      <c r="A341" s="56"/>
      <c r="B341" s="56"/>
      <c r="C341" s="56"/>
      <c r="D341" s="172"/>
      <c r="E341" s="172"/>
      <c r="F341" s="172"/>
      <c r="G341" s="174"/>
      <c r="H341" s="172"/>
      <c r="I341" s="172"/>
      <c r="J341" s="174"/>
      <c r="K341" s="174"/>
      <c r="L341" s="172"/>
      <c r="M341" s="174"/>
      <c r="N341" s="7"/>
      <c r="O341" s="7"/>
    </row>
    <row r="342" spans="1:15" x14ac:dyDescent="0.25">
      <c r="A342" s="56"/>
      <c r="B342" s="56"/>
      <c r="C342" s="56"/>
      <c r="D342" s="172"/>
      <c r="E342" s="172"/>
      <c r="F342" s="172"/>
      <c r="G342" s="174"/>
      <c r="H342" s="172"/>
      <c r="I342" s="172"/>
      <c r="J342" s="174"/>
      <c r="K342" s="174"/>
      <c r="L342" s="172"/>
      <c r="M342" s="174"/>
      <c r="N342" s="7"/>
      <c r="O342" s="7"/>
    </row>
    <row r="343" spans="1:15" x14ac:dyDescent="0.25">
      <c r="A343" s="56"/>
      <c r="B343" s="56"/>
      <c r="C343" s="56"/>
      <c r="D343" s="172"/>
      <c r="E343" s="172"/>
      <c r="F343" s="172"/>
      <c r="G343" s="174"/>
      <c r="H343" s="172"/>
      <c r="I343" s="172"/>
      <c r="J343" s="174"/>
      <c r="K343" s="174"/>
      <c r="L343" s="172"/>
      <c r="M343" s="174"/>
      <c r="N343" s="7"/>
      <c r="O343" s="7"/>
    </row>
    <row r="344" spans="1:15" x14ac:dyDescent="0.25">
      <c r="A344" s="56"/>
      <c r="B344" s="56"/>
      <c r="C344" s="56"/>
      <c r="D344" s="172"/>
      <c r="E344" s="172"/>
      <c r="F344" s="172"/>
      <c r="G344" s="174"/>
      <c r="H344" s="172"/>
      <c r="I344" s="172"/>
      <c r="J344" s="174"/>
      <c r="K344" s="174"/>
      <c r="L344" s="172"/>
      <c r="M344" s="174"/>
      <c r="N344" s="7"/>
      <c r="O344" s="7"/>
    </row>
    <row r="345" spans="1:15" x14ac:dyDescent="0.25">
      <c r="A345" s="56"/>
      <c r="B345" s="56"/>
      <c r="C345" s="56"/>
      <c r="D345" s="172"/>
      <c r="E345" s="172"/>
      <c r="F345" s="172"/>
      <c r="G345" s="174"/>
      <c r="H345" s="172"/>
      <c r="I345" s="172"/>
      <c r="J345" s="174"/>
      <c r="K345" s="174"/>
      <c r="L345" s="172"/>
      <c r="M345" s="174"/>
      <c r="N345" s="7"/>
      <c r="O345" s="7"/>
    </row>
    <row r="346" spans="1:15" x14ac:dyDescent="0.25">
      <c r="A346" s="56"/>
      <c r="B346" s="56"/>
      <c r="C346" s="56"/>
      <c r="D346" s="172"/>
      <c r="E346" s="172"/>
      <c r="F346" s="172"/>
      <c r="G346" s="174"/>
      <c r="H346" s="172"/>
      <c r="I346" s="172"/>
      <c r="J346" s="174"/>
      <c r="K346" s="174"/>
      <c r="L346" s="172"/>
      <c r="M346" s="174"/>
      <c r="N346" s="7"/>
      <c r="O346" s="7"/>
    </row>
    <row r="347" spans="1:15" x14ac:dyDescent="0.25">
      <c r="A347" s="56"/>
      <c r="B347" s="56"/>
      <c r="C347" s="56"/>
      <c r="D347" s="172"/>
      <c r="E347" s="172"/>
      <c r="F347" s="172"/>
      <c r="G347" s="174"/>
      <c r="H347" s="172"/>
      <c r="I347" s="172"/>
      <c r="J347" s="174"/>
      <c r="K347" s="174"/>
      <c r="L347" s="172"/>
      <c r="M347" s="174"/>
      <c r="N347" s="7"/>
      <c r="O347" s="7"/>
    </row>
    <row r="348" spans="1:15" x14ac:dyDescent="0.25">
      <c r="A348" s="56"/>
      <c r="B348" s="56"/>
      <c r="C348" s="56"/>
      <c r="D348" s="172"/>
      <c r="E348" s="172"/>
      <c r="F348" s="172"/>
      <c r="G348" s="174"/>
      <c r="H348" s="172"/>
      <c r="I348" s="172"/>
      <c r="J348" s="174"/>
      <c r="K348" s="174"/>
      <c r="L348" s="172"/>
      <c r="M348" s="174"/>
      <c r="N348" s="7"/>
      <c r="O348" s="7"/>
    </row>
    <row r="349" spans="1:15" x14ac:dyDescent="0.25">
      <c r="A349" s="56"/>
      <c r="B349" s="56"/>
      <c r="C349" s="56"/>
      <c r="D349" s="172"/>
      <c r="E349" s="172"/>
      <c r="F349" s="172"/>
      <c r="G349" s="174"/>
      <c r="H349" s="172"/>
      <c r="I349" s="172"/>
      <c r="J349" s="174"/>
      <c r="K349" s="174"/>
      <c r="L349" s="172"/>
      <c r="M349" s="174"/>
      <c r="N349" s="7"/>
      <c r="O349" s="7"/>
    </row>
    <row r="350" spans="1:15" x14ac:dyDescent="0.25">
      <c r="A350" s="56"/>
      <c r="B350" s="56"/>
      <c r="C350" s="56"/>
      <c r="D350" s="172"/>
      <c r="E350" s="172"/>
      <c r="F350" s="172"/>
      <c r="G350" s="174"/>
      <c r="H350" s="172"/>
      <c r="I350" s="172"/>
      <c r="J350" s="174"/>
      <c r="K350" s="174"/>
      <c r="L350" s="172"/>
      <c r="M350" s="174"/>
      <c r="N350" s="7"/>
      <c r="O350" s="7"/>
    </row>
    <row r="351" spans="1:15" x14ac:dyDescent="0.25">
      <c r="A351" s="56"/>
      <c r="B351" s="56"/>
      <c r="C351" s="56"/>
      <c r="D351" s="172"/>
      <c r="E351" s="172"/>
      <c r="F351" s="172"/>
      <c r="G351" s="174"/>
      <c r="H351" s="172"/>
      <c r="I351" s="172"/>
      <c r="J351" s="174"/>
      <c r="K351" s="174"/>
      <c r="L351" s="172"/>
      <c r="M351" s="174"/>
      <c r="N351" s="7"/>
      <c r="O351" s="7"/>
    </row>
    <row r="352" spans="1:15" x14ac:dyDescent="0.25">
      <c r="A352" s="56"/>
      <c r="B352" s="56"/>
      <c r="C352" s="56"/>
      <c r="D352" s="172"/>
      <c r="E352" s="172"/>
      <c r="F352" s="172"/>
      <c r="G352" s="174"/>
      <c r="H352" s="172"/>
      <c r="I352" s="172"/>
      <c r="J352" s="174"/>
      <c r="K352" s="174"/>
      <c r="L352" s="172"/>
      <c r="M352" s="174"/>
      <c r="N352" s="7"/>
      <c r="O352" s="7"/>
    </row>
    <row r="353" spans="1:15" x14ac:dyDescent="0.25">
      <c r="A353" s="56"/>
      <c r="B353" s="56"/>
      <c r="C353" s="56"/>
      <c r="D353" s="172"/>
      <c r="E353" s="172"/>
      <c r="F353" s="172"/>
      <c r="G353" s="174"/>
      <c r="H353" s="172"/>
      <c r="I353" s="172"/>
      <c r="J353" s="174"/>
      <c r="K353" s="174"/>
      <c r="L353" s="172"/>
      <c r="M353" s="174"/>
      <c r="N353" s="7"/>
      <c r="O353" s="7"/>
    </row>
    <row r="354" spans="1:15" x14ac:dyDescent="0.25">
      <c r="A354" s="56"/>
      <c r="B354" s="56"/>
      <c r="C354" s="56"/>
      <c r="D354" s="172"/>
      <c r="E354" s="172"/>
      <c r="F354" s="172"/>
      <c r="G354" s="174"/>
      <c r="H354" s="172"/>
      <c r="I354" s="172"/>
      <c r="J354" s="174"/>
      <c r="K354" s="174"/>
      <c r="L354" s="172"/>
      <c r="M354" s="174"/>
      <c r="N354" s="7"/>
      <c r="O354" s="7"/>
    </row>
    <row r="355" spans="1:15" x14ac:dyDescent="0.25">
      <c r="A355" s="56"/>
      <c r="B355" s="56"/>
      <c r="C355" s="56"/>
      <c r="D355" s="172"/>
      <c r="E355" s="172"/>
      <c r="F355" s="172"/>
      <c r="G355" s="174"/>
      <c r="H355" s="172"/>
      <c r="I355" s="172"/>
      <c r="J355" s="174"/>
      <c r="K355" s="174"/>
      <c r="L355" s="172"/>
      <c r="M355" s="174"/>
      <c r="N355" s="7"/>
      <c r="O355" s="7"/>
    </row>
    <row r="356" spans="1:15" x14ac:dyDescent="0.25">
      <c r="A356" s="56"/>
      <c r="B356" s="56"/>
      <c r="C356" s="56"/>
      <c r="D356" s="172"/>
      <c r="E356" s="172"/>
      <c r="F356" s="172"/>
      <c r="G356" s="174"/>
      <c r="H356" s="172"/>
      <c r="I356" s="172"/>
      <c r="J356" s="174"/>
      <c r="K356" s="174"/>
      <c r="L356" s="172"/>
      <c r="M356" s="174"/>
      <c r="N356" s="7"/>
      <c r="O356" s="7"/>
    </row>
    <row r="357" spans="1:15" x14ac:dyDescent="0.25">
      <c r="A357" s="56"/>
      <c r="B357" s="56"/>
      <c r="C357" s="56"/>
      <c r="D357" s="172"/>
      <c r="E357" s="172"/>
      <c r="F357" s="172"/>
      <c r="G357" s="174"/>
      <c r="H357" s="172"/>
      <c r="I357" s="172"/>
      <c r="J357" s="174"/>
      <c r="K357" s="174"/>
      <c r="L357" s="172"/>
      <c r="M357" s="174"/>
      <c r="N357" s="7"/>
      <c r="O357" s="7"/>
    </row>
    <row r="358" spans="1:15" x14ac:dyDescent="0.25">
      <c r="A358" s="56"/>
      <c r="B358" s="56"/>
      <c r="C358" s="56"/>
      <c r="D358" s="172"/>
      <c r="E358" s="172"/>
      <c r="F358" s="172"/>
      <c r="G358" s="174"/>
      <c r="H358" s="172"/>
      <c r="I358" s="172"/>
      <c r="J358" s="174"/>
      <c r="K358" s="174"/>
      <c r="L358" s="172"/>
      <c r="M358" s="174"/>
      <c r="N358" s="7"/>
      <c r="O358" s="7"/>
    </row>
    <row r="359" spans="1:15" x14ac:dyDescent="0.25">
      <c r="A359" s="56"/>
      <c r="B359" s="56"/>
      <c r="C359" s="56"/>
      <c r="D359" s="172"/>
      <c r="E359" s="172"/>
      <c r="F359" s="172"/>
      <c r="G359" s="174"/>
      <c r="H359" s="172"/>
      <c r="I359" s="172"/>
      <c r="J359" s="174"/>
      <c r="K359" s="174"/>
      <c r="L359" s="172"/>
      <c r="M359" s="174"/>
      <c r="N359" s="7"/>
      <c r="O359" s="7"/>
    </row>
    <row r="360" spans="1:15" x14ac:dyDescent="0.25">
      <c r="A360" s="56"/>
      <c r="B360" s="56"/>
      <c r="C360" s="56"/>
      <c r="D360" s="172"/>
      <c r="E360" s="172"/>
      <c r="F360" s="172"/>
      <c r="G360" s="174"/>
      <c r="H360" s="172"/>
      <c r="I360" s="172"/>
      <c r="J360" s="174"/>
      <c r="K360" s="174"/>
      <c r="L360" s="172"/>
      <c r="M360" s="174"/>
      <c r="N360" s="7"/>
      <c r="O360" s="7"/>
    </row>
    <row r="361" spans="1:15" x14ac:dyDescent="0.25">
      <c r="A361" s="56"/>
      <c r="B361" s="56"/>
      <c r="C361" s="56"/>
      <c r="D361" s="172"/>
      <c r="E361" s="172"/>
      <c r="F361" s="172"/>
      <c r="G361" s="174"/>
      <c r="H361" s="172"/>
      <c r="I361" s="172"/>
      <c r="J361" s="174"/>
      <c r="K361" s="174"/>
      <c r="L361" s="172"/>
      <c r="M361" s="174"/>
      <c r="N361" s="7"/>
      <c r="O361" s="7"/>
    </row>
    <row r="362" spans="1:15" x14ac:dyDescent="0.25">
      <c r="A362" s="56"/>
      <c r="B362" s="56"/>
      <c r="C362" s="56"/>
      <c r="D362" s="172"/>
      <c r="E362" s="172"/>
      <c r="F362" s="172"/>
      <c r="G362" s="174"/>
      <c r="H362" s="172"/>
      <c r="I362" s="172"/>
      <c r="J362" s="174"/>
      <c r="K362" s="174"/>
      <c r="L362" s="172"/>
      <c r="M362" s="174"/>
      <c r="N362" s="7"/>
      <c r="O362" s="7"/>
    </row>
    <row r="363" spans="1:15" x14ac:dyDescent="0.25">
      <c r="A363" s="56"/>
      <c r="B363" s="56"/>
      <c r="C363" s="56"/>
      <c r="D363" s="172"/>
      <c r="E363" s="172"/>
      <c r="F363" s="172"/>
      <c r="G363" s="174"/>
      <c r="H363" s="172"/>
      <c r="I363" s="172"/>
      <c r="J363" s="174"/>
      <c r="K363" s="174"/>
      <c r="L363" s="172"/>
      <c r="M363" s="174"/>
      <c r="N363" s="7"/>
      <c r="O363" s="7"/>
    </row>
    <row r="364" spans="1:15" x14ac:dyDescent="0.25">
      <c r="A364" s="56"/>
      <c r="B364" s="56"/>
      <c r="C364" s="56"/>
      <c r="D364" s="172"/>
      <c r="E364" s="172"/>
      <c r="F364" s="172"/>
      <c r="G364" s="174"/>
      <c r="H364" s="172"/>
      <c r="I364" s="172"/>
      <c r="J364" s="174"/>
      <c r="K364" s="174"/>
      <c r="L364" s="172"/>
      <c r="M364" s="174"/>
      <c r="N364" s="7"/>
      <c r="O364" s="7"/>
    </row>
    <row r="365" spans="1:15" x14ac:dyDescent="0.25">
      <c r="A365" s="56"/>
      <c r="B365" s="56"/>
      <c r="C365" s="56"/>
      <c r="D365" s="172"/>
      <c r="E365" s="172"/>
      <c r="F365" s="172"/>
      <c r="G365" s="174"/>
      <c r="H365" s="172"/>
      <c r="I365" s="172"/>
      <c r="J365" s="174"/>
      <c r="K365" s="174"/>
      <c r="L365" s="172"/>
      <c r="M365" s="174"/>
      <c r="N365" s="7"/>
      <c r="O365" s="7"/>
    </row>
    <row r="366" spans="1:15" x14ac:dyDescent="0.25">
      <c r="A366" s="56"/>
      <c r="B366" s="56"/>
      <c r="C366" s="56"/>
      <c r="D366" s="172"/>
      <c r="E366" s="172"/>
      <c r="F366" s="172"/>
      <c r="G366" s="174"/>
      <c r="H366" s="172"/>
      <c r="I366" s="172"/>
      <c r="J366" s="174"/>
      <c r="K366" s="174"/>
      <c r="L366" s="172"/>
      <c r="M366" s="174"/>
      <c r="N366" s="7"/>
      <c r="O366" s="7"/>
    </row>
    <row r="367" spans="1:15" x14ac:dyDescent="0.25">
      <c r="A367" s="56"/>
      <c r="B367" s="56"/>
      <c r="C367" s="56"/>
      <c r="D367" s="172"/>
      <c r="E367" s="172"/>
      <c r="F367" s="172"/>
      <c r="G367" s="174"/>
      <c r="H367" s="172"/>
      <c r="I367" s="172"/>
      <c r="J367" s="174"/>
      <c r="K367" s="174"/>
      <c r="L367" s="172"/>
      <c r="M367" s="174"/>
      <c r="N367" s="7"/>
      <c r="O367" s="7"/>
    </row>
    <row r="368" spans="1:15" x14ac:dyDescent="0.25">
      <c r="A368" s="56"/>
      <c r="B368" s="56"/>
      <c r="C368" s="56"/>
      <c r="D368" s="172"/>
      <c r="E368" s="172"/>
      <c r="F368" s="172"/>
      <c r="G368" s="174"/>
      <c r="H368" s="172"/>
      <c r="I368" s="172"/>
      <c r="J368" s="174"/>
      <c r="K368" s="174"/>
      <c r="L368" s="172"/>
      <c r="M368" s="174"/>
      <c r="N368" s="7"/>
      <c r="O368" s="7"/>
    </row>
    <row r="369" spans="1:15" x14ac:dyDescent="0.25">
      <c r="A369" s="56"/>
      <c r="B369" s="56"/>
      <c r="C369" s="56"/>
      <c r="D369" s="172"/>
      <c r="E369" s="172"/>
      <c r="F369" s="172"/>
      <c r="G369" s="174"/>
      <c r="H369" s="172"/>
      <c r="I369" s="172"/>
      <c r="J369" s="174"/>
      <c r="K369" s="174"/>
      <c r="L369" s="172"/>
      <c r="M369" s="174"/>
      <c r="N369" s="7"/>
      <c r="O369" s="7"/>
    </row>
    <row r="370" spans="1:15" x14ac:dyDescent="0.25">
      <c r="A370" s="56"/>
      <c r="B370" s="56"/>
      <c r="C370" s="56"/>
      <c r="D370" s="172"/>
      <c r="E370" s="172"/>
      <c r="F370" s="172"/>
      <c r="G370" s="174"/>
      <c r="H370" s="172"/>
      <c r="I370" s="172"/>
      <c r="J370" s="174"/>
      <c r="K370" s="174"/>
      <c r="L370" s="172"/>
      <c r="M370" s="174"/>
      <c r="N370" s="7"/>
      <c r="O370" s="7"/>
    </row>
    <row r="371" spans="1:15" x14ac:dyDescent="0.25">
      <c r="A371" s="56"/>
      <c r="B371" s="56"/>
      <c r="C371" s="56"/>
      <c r="D371" s="172"/>
      <c r="E371" s="172"/>
      <c r="F371" s="172"/>
      <c r="G371" s="174"/>
      <c r="H371" s="172"/>
      <c r="I371" s="172"/>
      <c r="J371" s="174"/>
      <c r="K371" s="174"/>
      <c r="L371" s="172"/>
      <c r="M371" s="174"/>
      <c r="N371" s="7"/>
      <c r="O371" s="7"/>
    </row>
    <row r="372" spans="1:15" x14ac:dyDescent="0.25">
      <c r="A372" s="56"/>
      <c r="B372" s="56"/>
      <c r="C372" s="56"/>
      <c r="D372" s="172"/>
      <c r="E372" s="172"/>
      <c r="F372" s="172"/>
      <c r="G372" s="174"/>
      <c r="H372" s="172"/>
      <c r="I372" s="172"/>
      <c r="J372" s="174"/>
      <c r="K372" s="174"/>
      <c r="L372" s="172"/>
      <c r="M372" s="174"/>
      <c r="N372" s="7"/>
      <c r="O372" s="7"/>
    </row>
    <row r="373" spans="1:15" x14ac:dyDescent="0.25">
      <c r="A373" s="56"/>
      <c r="B373" s="56"/>
      <c r="C373" s="56"/>
      <c r="D373" s="172"/>
      <c r="E373" s="172"/>
      <c r="F373" s="172"/>
      <c r="G373" s="174"/>
      <c r="H373" s="172"/>
      <c r="I373" s="172"/>
      <c r="J373" s="174"/>
      <c r="K373" s="174"/>
      <c r="L373" s="172"/>
      <c r="M373" s="174"/>
      <c r="N373" s="7"/>
      <c r="O373" s="7"/>
    </row>
    <row r="374" spans="1:15" x14ac:dyDescent="0.25">
      <c r="A374" s="56"/>
      <c r="B374" s="56"/>
      <c r="C374" s="56"/>
      <c r="D374" s="172"/>
      <c r="E374" s="172"/>
      <c r="F374" s="172"/>
      <c r="G374" s="174"/>
      <c r="H374" s="172"/>
      <c r="I374" s="172"/>
      <c r="J374" s="174"/>
      <c r="K374" s="174"/>
      <c r="L374" s="172"/>
      <c r="M374" s="174"/>
      <c r="N374" s="7"/>
      <c r="O374" s="7"/>
    </row>
    <row r="375" spans="1:15" x14ac:dyDescent="0.25">
      <c r="A375" s="56"/>
      <c r="B375" s="56"/>
      <c r="C375" s="56"/>
      <c r="D375" s="172"/>
      <c r="E375" s="172"/>
      <c r="F375" s="172"/>
      <c r="G375" s="174"/>
      <c r="H375" s="172"/>
      <c r="I375" s="172"/>
      <c r="J375" s="174"/>
      <c r="K375" s="174"/>
      <c r="L375" s="172"/>
      <c r="M375" s="174"/>
      <c r="N375" s="7"/>
      <c r="O375" s="7"/>
    </row>
    <row r="376" spans="1:15" x14ac:dyDescent="0.25">
      <c r="A376" s="56"/>
      <c r="B376" s="56"/>
      <c r="C376" s="56"/>
      <c r="D376" s="172"/>
      <c r="E376" s="172"/>
      <c r="F376" s="172"/>
      <c r="G376" s="174"/>
      <c r="H376" s="172"/>
      <c r="I376" s="172"/>
      <c r="J376" s="174"/>
      <c r="K376" s="174"/>
      <c r="L376" s="172"/>
      <c r="M376" s="174"/>
      <c r="N376" s="7"/>
      <c r="O376" s="7"/>
    </row>
    <row r="377" spans="1:15" x14ac:dyDescent="0.25">
      <c r="A377" s="56"/>
      <c r="B377" s="56"/>
      <c r="C377" s="56"/>
      <c r="D377" s="172"/>
      <c r="E377" s="172"/>
      <c r="F377" s="172"/>
      <c r="G377" s="174"/>
      <c r="H377" s="172"/>
      <c r="I377" s="172"/>
      <c r="J377" s="174"/>
      <c r="K377" s="174"/>
      <c r="L377" s="172"/>
      <c r="M377" s="174"/>
      <c r="N377" s="7"/>
      <c r="O377" s="7"/>
    </row>
    <row r="378" spans="1:15" x14ac:dyDescent="0.25">
      <c r="A378" s="56"/>
      <c r="B378" s="56"/>
      <c r="C378" s="56"/>
      <c r="D378" s="172"/>
      <c r="E378" s="172"/>
      <c r="F378" s="172"/>
      <c r="G378" s="174"/>
      <c r="H378" s="172"/>
      <c r="I378" s="172"/>
      <c r="J378" s="174"/>
      <c r="K378" s="174"/>
      <c r="L378" s="172"/>
      <c r="M378" s="174"/>
      <c r="N378" s="7"/>
      <c r="O378" s="7"/>
    </row>
    <row r="379" spans="1:15" x14ac:dyDescent="0.25">
      <c r="A379" s="56"/>
      <c r="B379" s="56"/>
      <c r="C379" s="56"/>
      <c r="D379" s="172"/>
      <c r="E379" s="172"/>
      <c r="F379" s="172"/>
      <c r="G379" s="174"/>
      <c r="H379" s="172"/>
      <c r="I379" s="172"/>
      <c r="J379" s="174"/>
      <c r="K379" s="174"/>
      <c r="L379" s="172"/>
      <c r="M379" s="174"/>
      <c r="N379" s="7"/>
      <c r="O379" s="7"/>
    </row>
    <row r="380" spans="1:15" x14ac:dyDescent="0.25">
      <c r="A380" s="56"/>
      <c r="B380" s="56"/>
      <c r="C380" s="56"/>
      <c r="D380" s="172"/>
      <c r="E380" s="172"/>
      <c r="F380" s="172"/>
      <c r="G380" s="174"/>
      <c r="H380" s="172"/>
      <c r="I380" s="172"/>
      <c r="J380" s="174"/>
      <c r="K380" s="174"/>
      <c r="L380" s="172"/>
      <c r="M380" s="174"/>
      <c r="N380" s="7"/>
      <c r="O380" s="7"/>
    </row>
    <row r="381" spans="1:15" x14ac:dyDescent="0.25">
      <c r="A381" s="56"/>
      <c r="B381" s="56"/>
      <c r="C381" s="56"/>
      <c r="D381" s="172"/>
      <c r="E381" s="172"/>
      <c r="F381" s="172"/>
      <c r="G381" s="174"/>
      <c r="H381" s="172"/>
      <c r="I381" s="172"/>
      <c r="J381" s="174"/>
      <c r="K381" s="174"/>
      <c r="L381" s="172"/>
      <c r="M381" s="174"/>
      <c r="N381" s="7"/>
      <c r="O381" s="7"/>
    </row>
    <row r="382" spans="1:15" x14ac:dyDescent="0.25">
      <c r="A382" s="56"/>
      <c r="B382" s="56"/>
      <c r="C382" s="56"/>
      <c r="D382" s="172"/>
      <c r="E382" s="172"/>
      <c r="F382" s="172"/>
      <c r="G382" s="174"/>
      <c r="H382" s="172"/>
      <c r="I382" s="172"/>
      <c r="J382" s="174"/>
      <c r="K382" s="174"/>
      <c r="L382" s="172"/>
      <c r="M382" s="174"/>
      <c r="N382" s="7"/>
      <c r="O382" s="7"/>
    </row>
    <row r="383" spans="1:15" x14ac:dyDescent="0.25">
      <c r="A383" s="56"/>
      <c r="B383" s="56"/>
      <c r="C383" s="56"/>
      <c r="D383" s="172"/>
      <c r="E383" s="172"/>
      <c r="F383" s="172"/>
      <c r="G383" s="174"/>
      <c r="H383" s="172"/>
      <c r="I383" s="172"/>
      <c r="J383" s="174"/>
      <c r="K383" s="174"/>
      <c r="L383" s="172"/>
      <c r="M383" s="174"/>
      <c r="N383" s="7"/>
      <c r="O383" s="7"/>
    </row>
    <row r="384" spans="1:15" x14ac:dyDescent="0.25">
      <c r="A384" s="56"/>
      <c r="B384" s="56"/>
      <c r="C384" s="56"/>
      <c r="D384" s="172"/>
      <c r="E384" s="172"/>
      <c r="F384" s="172"/>
      <c r="G384" s="174"/>
      <c r="H384" s="172"/>
      <c r="I384" s="172"/>
      <c r="J384" s="174"/>
      <c r="K384" s="174"/>
      <c r="L384" s="172"/>
      <c r="M384" s="174"/>
      <c r="N384" s="7"/>
      <c r="O384" s="7"/>
    </row>
    <row r="385" spans="1:15" x14ac:dyDescent="0.25">
      <c r="A385" s="56"/>
      <c r="B385" s="56"/>
      <c r="C385" s="56"/>
      <c r="D385" s="172"/>
      <c r="E385" s="172"/>
      <c r="F385" s="172"/>
      <c r="G385" s="174"/>
      <c r="H385" s="172"/>
      <c r="I385" s="172"/>
      <c r="J385" s="174"/>
      <c r="K385" s="174"/>
      <c r="L385" s="172"/>
      <c r="M385" s="174"/>
      <c r="N385" s="7"/>
      <c r="O385" s="7"/>
    </row>
    <row r="386" spans="1:15" x14ac:dyDescent="0.25">
      <c r="A386" s="56"/>
      <c r="B386" s="56"/>
      <c r="C386" s="56"/>
      <c r="D386" s="172"/>
      <c r="E386" s="172"/>
      <c r="F386" s="172"/>
      <c r="G386" s="174"/>
      <c r="H386" s="172"/>
      <c r="I386" s="172"/>
      <c r="J386" s="174"/>
      <c r="K386" s="174"/>
      <c r="L386" s="172"/>
      <c r="M386" s="174"/>
      <c r="N386" s="7"/>
      <c r="O386" s="7"/>
    </row>
    <row r="387" spans="1:15" x14ac:dyDescent="0.25">
      <c r="A387" s="56"/>
      <c r="B387" s="56"/>
      <c r="C387" s="56"/>
      <c r="D387" s="172"/>
      <c r="E387" s="172"/>
      <c r="F387" s="172"/>
      <c r="G387" s="174"/>
      <c r="H387" s="172"/>
      <c r="I387" s="172"/>
      <c r="J387" s="174"/>
      <c r="K387" s="174"/>
      <c r="L387" s="172"/>
      <c r="M387" s="174"/>
      <c r="N387" s="7"/>
      <c r="O387" s="7"/>
    </row>
    <row r="388" spans="1:15" x14ac:dyDescent="0.25">
      <c r="A388" s="56"/>
      <c r="B388" s="56"/>
      <c r="C388" s="56"/>
      <c r="D388" s="172"/>
      <c r="E388" s="172"/>
      <c r="F388" s="172"/>
      <c r="G388" s="174"/>
      <c r="H388" s="172"/>
      <c r="I388" s="172"/>
      <c r="J388" s="174"/>
      <c r="K388" s="174"/>
      <c r="L388" s="172"/>
      <c r="M388" s="174"/>
      <c r="N388" s="7"/>
      <c r="O388" s="7"/>
    </row>
    <row r="389" spans="1:15" x14ac:dyDescent="0.25">
      <c r="A389" s="56"/>
      <c r="B389" s="56"/>
      <c r="C389" s="56"/>
      <c r="D389" s="172"/>
      <c r="E389" s="172"/>
      <c r="F389" s="172"/>
      <c r="G389" s="174"/>
      <c r="H389" s="172"/>
      <c r="I389" s="172"/>
      <c r="J389" s="174"/>
      <c r="K389" s="174"/>
      <c r="L389" s="172"/>
      <c r="M389" s="174"/>
      <c r="N389" s="7"/>
      <c r="O389" s="7"/>
    </row>
    <row r="390" spans="1:15" x14ac:dyDescent="0.25">
      <c r="A390" s="56"/>
      <c r="B390" s="56"/>
      <c r="C390" s="56"/>
      <c r="D390" s="172"/>
      <c r="E390" s="172"/>
      <c r="F390" s="172"/>
      <c r="G390" s="174"/>
      <c r="H390" s="172"/>
      <c r="I390" s="172"/>
      <c r="J390" s="174"/>
      <c r="K390" s="174"/>
      <c r="L390" s="172"/>
      <c r="M390" s="174"/>
      <c r="N390" s="7"/>
      <c r="O390" s="7"/>
    </row>
    <row r="391" spans="1:15" x14ac:dyDescent="0.25">
      <c r="A391" s="56"/>
      <c r="B391" s="56"/>
      <c r="C391" s="56"/>
      <c r="D391" s="172"/>
      <c r="E391" s="172"/>
      <c r="F391" s="172"/>
      <c r="G391" s="174"/>
      <c r="H391" s="172"/>
      <c r="I391" s="172"/>
      <c r="J391" s="174"/>
      <c r="K391" s="174"/>
      <c r="L391" s="172"/>
      <c r="M391" s="174"/>
      <c r="N391" s="7"/>
      <c r="O391" s="7"/>
    </row>
    <row r="392" spans="1:15" x14ac:dyDescent="0.25">
      <c r="A392" s="56"/>
      <c r="B392" s="56"/>
      <c r="C392" s="56"/>
      <c r="D392" s="172"/>
      <c r="E392" s="172"/>
      <c r="F392" s="172"/>
      <c r="G392" s="174"/>
      <c r="H392" s="172"/>
      <c r="I392" s="172"/>
      <c r="J392" s="174"/>
      <c r="K392" s="174"/>
      <c r="L392" s="172"/>
      <c r="M392" s="174"/>
      <c r="N392" s="7"/>
      <c r="O392" s="7"/>
    </row>
    <row r="393" spans="1:15" x14ac:dyDescent="0.25">
      <c r="A393" s="56"/>
      <c r="B393" s="56"/>
      <c r="C393" s="56"/>
      <c r="D393" s="172"/>
      <c r="E393" s="172"/>
      <c r="F393" s="172"/>
      <c r="G393" s="174"/>
      <c r="H393" s="172"/>
      <c r="I393" s="172"/>
      <c r="J393" s="174"/>
      <c r="K393" s="174"/>
      <c r="L393" s="172"/>
      <c r="M393" s="174"/>
      <c r="N393" s="7"/>
      <c r="O393" s="7"/>
    </row>
    <row r="394" spans="1:15" x14ac:dyDescent="0.25">
      <c r="A394" s="56"/>
      <c r="B394" s="56"/>
      <c r="C394" s="56"/>
      <c r="D394" s="172"/>
      <c r="E394" s="172"/>
      <c r="F394" s="172"/>
      <c r="G394" s="174"/>
      <c r="H394" s="172"/>
      <c r="I394" s="172"/>
      <c r="J394" s="174"/>
      <c r="K394" s="174"/>
      <c r="L394" s="172"/>
      <c r="M394" s="174"/>
      <c r="N394" s="7"/>
      <c r="O394" s="7"/>
    </row>
    <row r="395" spans="1:15" x14ac:dyDescent="0.25">
      <c r="A395" s="56"/>
      <c r="B395" s="56"/>
      <c r="C395" s="56"/>
      <c r="D395" s="172"/>
      <c r="E395" s="172"/>
      <c r="F395" s="172"/>
      <c r="G395" s="174"/>
      <c r="H395" s="172"/>
      <c r="I395" s="172"/>
      <c r="J395" s="174"/>
      <c r="K395" s="174"/>
      <c r="L395" s="172"/>
      <c r="M395" s="174"/>
      <c r="N395" s="7"/>
      <c r="O395" s="7"/>
    </row>
    <row r="396" spans="1:15" x14ac:dyDescent="0.25">
      <c r="A396" s="56"/>
      <c r="B396" s="56"/>
      <c r="C396" s="56"/>
      <c r="D396" s="172"/>
      <c r="E396" s="172"/>
      <c r="F396" s="172"/>
      <c r="G396" s="174"/>
      <c r="H396" s="172"/>
      <c r="I396" s="172"/>
      <c r="J396" s="174"/>
      <c r="K396" s="174"/>
      <c r="L396" s="172"/>
      <c r="M396" s="174"/>
      <c r="N396" s="7"/>
      <c r="O396" s="7"/>
    </row>
    <row r="397" spans="1:15" x14ac:dyDescent="0.25">
      <c r="A397" s="56"/>
      <c r="B397" s="56"/>
      <c r="C397" s="56"/>
      <c r="D397" s="172"/>
      <c r="E397" s="172"/>
      <c r="F397" s="172"/>
      <c r="G397" s="174"/>
      <c r="H397" s="172"/>
      <c r="I397" s="172"/>
      <c r="J397" s="174"/>
      <c r="K397" s="174"/>
      <c r="L397" s="172"/>
      <c r="M397" s="174"/>
      <c r="N397" s="7"/>
      <c r="O397" s="7"/>
    </row>
    <row r="398" spans="1:15" x14ac:dyDescent="0.25">
      <c r="A398" s="56"/>
      <c r="B398" s="56"/>
      <c r="C398" s="56"/>
      <c r="D398" s="172"/>
      <c r="E398" s="172"/>
      <c r="F398" s="172"/>
      <c r="G398" s="174"/>
      <c r="H398" s="172"/>
      <c r="I398" s="172"/>
      <c r="J398" s="174"/>
      <c r="K398" s="174"/>
      <c r="L398" s="172"/>
      <c r="M398" s="174"/>
      <c r="N398" s="7"/>
      <c r="O398" s="7"/>
    </row>
    <row r="399" spans="1:15" x14ac:dyDescent="0.25">
      <c r="A399" s="56"/>
      <c r="B399" s="56"/>
      <c r="C399" s="56"/>
      <c r="D399" s="172"/>
      <c r="E399" s="172"/>
      <c r="F399" s="172"/>
      <c r="G399" s="174"/>
      <c r="H399" s="172"/>
      <c r="I399" s="172"/>
      <c r="J399" s="174"/>
      <c r="K399" s="174"/>
      <c r="L399" s="172"/>
      <c r="M399" s="174"/>
      <c r="N399" s="7"/>
      <c r="O399" s="7"/>
    </row>
    <row r="400" spans="1:15" x14ac:dyDescent="0.25">
      <c r="A400" s="56"/>
      <c r="B400" s="56"/>
      <c r="C400" s="56"/>
      <c r="D400" s="172"/>
      <c r="E400" s="172"/>
      <c r="F400" s="172"/>
      <c r="G400" s="174"/>
      <c r="H400" s="172"/>
      <c r="I400" s="172"/>
      <c r="J400" s="174"/>
      <c r="K400" s="174"/>
      <c r="L400" s="172"/>
      <c r="M400" s="174"/>
      <c r="N400" s="7"/>
      <c r="O400" s="7"/>
    </row>
    <row r="401" spans="1:15" x14ac:dyDescent="0.25">
      <c r="A401" s="56"/>
      <c r="B401" s="56"/>
      <c r="C401" s="56"/>
      <c r="D401" s="172"/>
      <c r="E401" s="172"/>
      <c r="F401" s="172"/>
      <c r="G401" s="174"/>
      <c r="H401" s="172"/>
      <c r="I401" s="172"/>
      <c r="J401" s="174"/>
      <c r="K401" s="174"/>
      <c r="L401" s="172"/>
      <c r="M401" s="174"/>
      <c r="N401" s="7"/>
      <c r="O401" s="7"/>
    </row>
    <row r="402" spans="1:15" x14ac:dyDescent="0.25">
      <c r="A402" s="56"/>
      <c r="B402" s="56"/>
      <c r="C402" s="56"/>
      <c r="D402" s="172"/>
      <c r="E402" s="172"/>
      <c r="F402" s="172"/>
      <c r="G402" s="174"/>
      <c r="H402" s="172"/>
      <c r="I402" s="172"/>
      <c r="J402" s="174"/>
      <c r="K402" s="174"/>
      <c r="L402" s="172"/>
      <c r="M402" s="174"/>
      <c r="N402" s="7"/>
      <c r="O402" s="7"/>
    </row>
    <row r="403" spans="1:15" x14ac:dyDescent="0.25">
      <c r="A403" s="56"/>
      <c r="B403" s="56"/>
      <c r="C403" s="56"/>
      <c r="D403" s="172"/>
      <c r="E403" s="172"/>
      <c r="F403" s="172"/>
      <c r="G403" s="174"/>
      <c r="H403" s="172"/>
      <c r="I403" s="172"/>
      <c r="J403" s="174"/>
      <c r="K403" s="174"/>
      <c r="L403" s="172"/>
      <c r="M403" s="174"/>
      <c r="N403" s="7"/>
      <c r="O403" s="7"/>
    </row>
    <row r="404" spans="1:15" x14ac:dyDescent="0.25">
      <c r="A404" s="56"/>
      <c r="B404" s="56"/>
      <c r="C404" s="56"/>
      <c r="D404" s="172"/>
      <c r="E404" s="172"/>
      <c r="F404" s="172"/>
      <c r="G404" s="174"/>
      <c r="H404" s="172"/>
      <c r="I404" s="172"/>
      <c r="J404" s="174"/>
      <c r="K404" s="174"/>
      <c r="L404" s="172"/>
      <c r="M404" s="174"/>
      <c r="N404" s="7"/>
      <c r="O404" s="7"/>
    </row>
    <row r="405" spans="1:15" x14ac:dyDescent="0.25">
      <c r="A405" s="56"/>
      <c r="B405" s="56"/>
      <c r="C405" s="56"/>
      <c r="D405" s="172"/>
      <c r="E405" s="172"/>
      <c r="F405" s="172"/>
      <c r="G405" s="174"/>
      <c r="H405" s="172"/>
      <c r="I405" s="172"/>
      <c r="J405" s="174"/>
      <c r="K405" s="174"/>
      <c r="L405" s="172"/>
      <c r="M405" s="174"/>
      <c r="N405" s="7"/>
      <c r="O405" s="7"/>
    </row>
    <row r="406" spans="1:15" x14ac:dyDescent="0.25">
      <c r="A406" s="56"/>
      <c r="B406" s="56"/>
      <c r="C406" s="56"/>
      <c r="D406" s="172"/>
      <c r="E406" s="172"/>
      <c r="F406" s="172"/>
      <c r="G406" s="174"/>
      <c r="H406" s="172"/>
      <c r="I406" s="172"/>
      <c r="J406" s="174"/>
      <c r="K406" s="174"/>
      <c r="L406" s="172"/>
      <c r="M406" s="174"/>
      <c r="N406" s="7"/>
      <c r="O406" s="7"/>
    </row>
    <row r="407" spans="1:15" x14ac:dyDescent="0.25">
      <c r="A407" s="56"/>
      <c r="B407" s="56"/>
      <c r="C407" s="56"/>
      <c r="D407" s="172"/>
      <c r="E407" s="172"/>
      <c r="F407" s="172"/>
      <c r="G407" s="174"/>
      <c r="H407" s="172"/>
      <c r="I407" s="172"/>
      <c r="J407" s="174"/>
      <c r="K407" s="174"/>
      <c r="L407" s="172"/>
      <c r="M407" s="174"/>
      <c r="N407" s="7"/>
      <c r="O407" s="7"/>
    </row>
    <row r="408" spans="1:15" x14ac:dyDescent="0.25">
      <c r="A408" s="56"/>
      <c r="B408" s="56"/>
      <c r="C408" s="56"/>
      <c r="D408" s="172"/>
      <c r="E408" s="172"/>
      <c r="F408" s="172"/>
      <c r="G408" s="174"/>
      <c r="H408" s="172"/>
      <c r="I408" s="172"/>
      <c r="J408" s="174"/>
      <c r="K408" s="174"/>
      <c r="L408" s="172"/>
      <c r="M408" s="174"/>
      <c r="N408" s="7"/>
      <c r="O408" s="7"/>
    </row>
    <row r="409" spans="1:15" x14ac:dyDescent="0.25">
      <c r="A409" s="56"/>
      <c r="B409" s="56"/>
      <c r="C409" s="56"/>
      <c r="D409" s="172"/>
      <c r="E409" s="172"/>
      <c r="F409" s="172"/>
      <c r="G409" s="174"/>
      <c r="H409" s="172"/>
      <c r="I409" s="172"/>
      <c r="J409" s="174"/>
      <c r="K409" s="174"/>
      <c r="L409" s="172"/>
      <c r="M409" s="174"/>
      <c r="N409" s="7"/>
      <c r="O409" s="7"/>
    </row>
    <row r="410" spans="1:15" x14ac:dyDescent="0.25">
      <c r="A410" s="56"/>
      <c r="B410" s="56"/>
      <c r="C410" s="56"/>
      <c r="D410" s="172"/>
      <c r="E410" s="172"/>
      <c r="F410" s="172"/>
      <c r="G410" s="174"/>
      <c r="H410" s="172"/>
      <c r="I410" s="172"/>
      <c r="J410" s="174"/>
      <c r="K410" s="174"/>
      <c r="L410" s="172"/>
      <c r="M410" s="174"/>
      <c r="N410" s="7"/>
      <c r="O410" s="7"/>
    </row>
    <row r="411" spans="1:15" x14ac:dyDescent="0.25">
      <c r="A411" s="56"/>
      <c r="B411" s="56"/>
      <c r="C411" s="56"/>
      <c r="D411" s="172"/>
      <c r="E411" s="172"/>
      <c r="F411" s="172"/>
      <c r="G411" s="174"/>
      <c r="H411" s="172"/>
      <c r="I411" s="172"/>
      <c r="J411" s="174"/>
      <c r="K411" s="174"/>
      <c r="L411" s="172"/>
      <c r="M411" s="174"/>
      <c r="N411" s="7"/>
      <c r="O411" s="7"/>
    </row>
    <row r="412" spans="1:15" x14ac:dyDescent="0.25">
      <c r="A412" s="56"/>
      <c r="B412" s="56"/>
      <c r="C412" s="56"/>
      <c r="D412" s="172"/>
      <c r="E412" s="172"/>
      <c r="F412" s="172"/>
      <c r="G412" s="174"/>
      <c r="H412" s="172"/>
      <c r="I412" s="172"/>
      <c r="J412" s="174"/>
      <c r="K412" s="174"/>
      <c r="L412" s="172"/>
      <c r="M412" s="174"/>
      <c r="N412" s="7"/>
      <c r="O412" s="7"/>
    </row>
    <row r="413" spans="1:15" x14ac:dyDescent="0.25">
      <c r="A413" s="56"/>
      <c r="B413" s="56"/>
      <c r="C413" s="56"/>
      <c r="D413" s="172"/>
      <c r="E413" s="172"/>
      <c r="F413" s="172"/>
      <c r="G413" s="174"/>
      <c r="H413" s="172"/>
      <c r="I413" s="172"/>
      <c r="J413" s="174"/>
      <c r="K413" s="174"/>
      <c r="L413" s="172"/>
      <c r="M413" s="174"/>
      <c r="N413" s="7"/>
      <c r="O413" s="7"/>
    </row>
    <row r="414" spans="1:15" x14ac:dyDescent="0.25">
      <c r="A414" s="56"/>
      <c r="B414" s="56"/>
      <c r="C414" s="56"/>
      <c r="D414" s="172"/>
      <c r="E414" s="172"/>
      <c r="F414" s="172"/>
      <c r="G414" s="174"/>
      <c r="H414" s="172"/>
      <c r="I414" s="172"/>
      <c r="J414" s="174"/>
      <c r="K414" s="174"/>
      <c r="L414" s="172"/>
      <c r="M414" s="174"/>
      <c r="N414" s="7"/>
      <c r="O414" s="7"/>
    </row>
    <row r="415" spans="1:15" x14ac:dyDescent="0.25">
      <c r="A415" s="56"/>
      <c r="B415" s="56"/>
      <c r="C415" s="56"/>
      <c r="D415" s="172"/>
      <c r="E415" s="172"/>
      <c r="F415" s="172"/>
      <c r="G415" s="174"/>
      <c r="H415" s="172"/>
      <c r="I415" s="172"/>
      <c r="J415" s="174"/>
      <c r="K415" s="174"/>
      <c r="L415" s="172"/>
      <c r="M415" s="174"/>
      <c r="N415" s="7"/>
      <c r="O415" s="7"/>
    </row>
    <row r="416" spans="1:15" x14ac:dyDescent="0.25">
      <c r="A416" s="56"/>
      <c r="B416" s="56"/>
      <c r="C416" s="56"/>
      <c r="D416" s="172"/>
      <c r="E416" s="172"/>
      <c r="F416" s="172"/>
      <c r="G416" s="174"/>
      <c r="H416" s="172"/>
      <c r="I416" s="172"/>
      <c r="J416" s="174"/>
      <c r="K416" s="174"/>
      <c r="L416" s="172"/>
      <c r="M416" s="174"/>
      <c r="N416" s="7"/>
      <c r="O416" s="7"/>
    </row>
    <row r="417" spans="1:15" x14ac:dyDescent="0.25">
      <c r="A417" s="56"/>
      <c r="B417" s="56"/>
      <c r="C417" s="56"/>
      <c r="D417" s="172"/>
      <c r="E417" s="172"/>
      <c r="F417" s="172"/>
      <c r="G417" s="174"/>
      <c r="H417" s="172"/>
      <c r="I417" s="172"/>
      <c r="J417" s="174"/>
      <c r="K417" s="174"/>
      <c r="L417" s="172"/>
      <c r="M417" s="174"/>
      <c r="N417" s="7"/>
      <c r="O417" s="7"/>
    </row>
    <row r="418" spans="1:15" x14ac:dyDescent="0.25">
      <c r="A418" s="56"/>
      <c r="B418" s="56"/>
      <c r="C418" s="56"/>
      <c r="D418" s="172"/>
      <c r="E418" s="172"/>
      <c r="F418" s="172"/>
      <c r="G418" s="174"/>
      <c r="H418" s="172"/>
      <c r="I418" s="172"/>
      <c r="J418" s="174"/>
      <c r="K418" s="174"/>
      <c r="L418" s="172"/>
      <c r="M418" s="174"/>
      <c r="N418" s="7"/>
      <c r="O418" s="7"/>
    </row>
    <row r="419" spans="1:15" x14ac:dyDescent="0.25">
      <c r="A419" s="56"/>
      <c r="B419" s="56"/>
      <c r="C419" s="56"/>
      <c r="D419" s="172"/>
      <c r="E419" s="172"/>
      <c r="F419" s="172"/>
      <c r="G419" s="174"/>
      <c r="H419" s="172"/>
      <c r="I419" s="172"/>
      <c r="J419" s="174"/>
      <c r="K419" s="174"/>
      <c r="L419" s="172"/>
      <c r="M419" s="174"/>
      <c r="N419" s="7"/>
      <c r="O419" s="7"/>
    </row>
    <row r="420" spans="1:15" x14ac:dyDescent="0.25">
      <c r="A420" s="56"/>
      <c r="B420" s="56"/>
      <c r="C420" s="56"/>
      <c r="D420" s="172"/>
      <c r="E420" s="172"/>
      <c r="F420" s="172"/>
      <c r="G420" s="174"/>
      <c r="H420" s="172"/>
      <c r="I420" s="172"/>
      <c r="J420" s="174"/>
      <c r="K420" s="174"/>
      <c r="L420" s="172"/>
      <c r="M420" s="174"/>
      <c r="N420" s="7"/>
      <c r="O420" s="7"/>
    </row>
    <row r="421" spans="1:15" x14ac:dyDescent="0.25">
      <c r="A421" s="56"/>
      <c r="B421" s="56"/>
      <c r="C421" s="56"/>
      <c r="D421" s="172"/>
      <c r="E421" s="172"/>
      <c r="F421" s="172"/>
      <c r="G421" s="174"/>
      <c r="H421" s="172"/>
      <c r="I421" s="172"/>
      <c r="J421" s="174"/>
      <c r="K421" s="174"/>
      <c r="L421" s="172"/>
      <c r="M421" s="174"/>
      <c r="N421" s="7"/>
      <c r="O421" s="7"/>
    </row>
    <row r="422" spans="1:15" x14ac:dyDescent="0.25">
      <c r="A422" s="56"/>
      <c r="B422" s="56"/>
      <c r="C422" s="56"/>
      <c r="D422" s="172"/>
      <c r="E422" s="172"/>
      <c r="F422" s="172"/>
      <c r="G422" s="174"/>
      <c r="H422" s="172"/>
      <c r="I422" s="172"/>
      <c r="J422" s="174"/>
      <c r="K422" s="174"/>
      <c r="L422" s="172"/>
      <c r="M422" s="174"/>
      <c r="N422" s="7"/>
      <c r="O422" s="7"/>
    </row>
    <row r="423" spans="1:15" x14ac:dyDescent="0.25">
      <c r="A423" s="56"/>
      <c r="B423" s="56"/>
      <c r="C423" s="56"/>
      <c r="D423" s="172"/>
      <c r="E423" s="172"/>
      <c r="F423" s="172"/>
      <c r="G423" s="174"/>
      <c r="H423" s="172"/>
      <c r="I423" s="172"/>
      <c r="J423" s="174"/>
      <c r="K423" s="174"/>
      <c r="L423" s="172"/>
      <c r="M423" s="174"/>
      <c r="N423" s="7"/>
      <c r="O423" s="7"/>
    </row>
    <row r="424" spans="1:15" x14ac:dyDescent="0.25">
      <c r="A424" s="56"/>
      <c r="B424" s="56"/>
      <c r="C424" s="56"/>
      <c r="D424" s="172"/>
      <c r="E424" s="172"/>
      <c r="F424" s="172"/>
      <c r="G424" s="174"/>
      <c r="H424" s="172"/>
      <c r="I424" s="172"/>
      <c r="J424" s="174"/>
      <c r="K424" s="174"/>
      <c r="L424" s="172"/>
      <c r="M424" s="174"/>
      <c r="N424" s="7"/>
      <c r="O424" s="7"/>
    </row>
    <row r="425" spans="1:15" x14ac:dyDescent="0.25">
      <c r="A425" s="56"/>
      <c r="B425" s="56"/>
      <c r="C425" s="56"/>
      <c r="D425" s="172"/>
      <c r="E425" s="172"/>
      <c r="F425" s="172"/>
      <c r="G425" s="174"/>
      <c r="H425" s="172"/>
      <c r="I425" s="172"/>
      <c r="J425" s="174"/>
      <c r="K425" s="174"/>
      <c r="L425" s="172"/>
      <c r="M425" s="174"/>
      <c r="N425" s="7"/>
      <c r="O425" s="7"/>
    </row>
    <row r="426" spans="1:15" x14ac:dyDescent="0.25">
      <c r="A426" s="56"/>
      <c r="B426" s="56"/>
      <c r="C426" s="56"/>
      <c r="D426" s="172"/>
      <c r="E426" s="172"/>
      <c r="F426" s="172"/>
      <c r="G426" s="174"/>
      <c r="H426" s="172"/>
      <c r="I426" s="172"/>
      <c r="J426" s="174"/>
      <c r="K426" s="174"/>
      <c r="L426" s="172"/>
      <c r="M426" s="174"/>
      <c r="N426" s="7"/>
      <c r="O426" s="7"/>
    </row>
    <row r="427" spans="1:15" x14ac:dyDescent="0.25">
      <c r="A427" s="56"/>
      <c r="B427" s="56"/>
      <c r="C427" s="56"/>
      <c r="D427" s="172"/>
      <c r="E427" s="172"/>
      <c r="F427" s="172"/>
      <c r="G427" s="174"/>
      <c r="H427" s="172"/>
      <c r="I427" s="172"/>
      <c r="J427" s="174"/>
      <c r="K427" s="174"/>
      <c r="L427" s="172"/>
      <c r="M427" s="174"/>
      <c r="N427" s="7"/>
      <c r="O427" s="7"/>
    </row>
    <row r="428" spans="1:15" x14ac:dyDescent="0.25">
      <c r="A428" s="56"/>
      <c r="B428" s="56"/>
      <c r="C428" s="56"/>
      <c r="D428" s="172"/>
      <c r="E428" s="172"/>
      <c r="F428" s="172"/>
      <c r="G428" s="174"/>
      <c r="H428" s="172"/>
      <c r="I428" s="172"/>
      <c r="J428" s="174"/>
      <c r="K428" s="174"/>
      <c r="L428" s="172"/>
      <c r="M428" s="174"/>
      <c r="N428" s="7"/>
      <c r="O428" s="7"/>
    </row>
    <row r="429" spans="1:15" x14ac:dyDescent="0.25">
      <c r="A429" s="56"/>
      <c r="B429" s="56"/>
      <c r="C429" s="56"/>
      <c r="D429" s="172"/>
      <c r="E429" s="172"/>
      <c r="F429" s="172"/>
      <c r="G429" s="174"/>
      <c r="H429" s="172"/>
      <c r="I429" s="172"/>
      <c r="J429" s="174"/>
      <c r="K429" s="174"/>
      <c r="L429" s="172"/>
      <c r="M429" s="174"/>
      <c r="N429" s="7"/>
      <c r="O429" s="7"/>
    </row>
    <row r="430" spans="1:15" x14ac:dyDescent="0.25">
      <c r="A430" s="56"/>
      <c r="B430" s="56"/>
      <c r="C430" s="56"/>
      <c r="D430" s="172"/>
      <c r="E430" s="172"/>
      <c r="F430" s="172"/>
      <c r="G430" s="174"/>
      <c r="H430" s="172"/>
      <c r="I430" s="172"/>
      <c r="J430" s="174"/>
      <c r="K430" s="174"/>
      <c r="L430" s="172"/>
      <c r="M430" s="174"/>
      <c r="N430" s="7"/>
      <c r="O430" s="7"/>
    </row>
    <row r="431" spans="1:15" x14ac:dyDescent="0.25">
      <c r="A431" s="56"/>
      <c r="B431" s="56"/>
      <c r="C431" s="56"/>
      <c r="D431" s="172"/>
      <c r="E431" s="172"/>
      <c r="F431" s="172"/>
      <c r="G431" s="174"/>
      <c r="H431" s="172"/>
      <c r="I431" s="172"/>
      <c r="J431" s="174"/>
      <c r="K431" s="174"/>
      <c r="L431" s="172"/>
      <c r="M431" s="174"/>
      <c r="N431" s="7"/>
      <c r="O431" s="7"/>
    </row>
    <row r="432" spans="1:15" x14ac:dyDescent="0.25">
      <c r="A432" s="56"/>
      <c r="B432" s="56"/>
      <c r="C432" s="56"/>
      <c r="D432" s="172"/>
      <c r="E432" s="172"/>
      <c r="F432" s="172"/>
      <c r="G432" s="174"/>
      <c r="H432" s="172"/>
      <c r="I432" s="172"/>
      <c r="J432" s="174"/>
      <c r="K432" s="174"/>
      <c r="L432" s="172"/>
      <c r="M432" s="174"/>
      <c r="N432" s="7"/>
      <c r="O432" s="7"/>
    </row>
    <row r="433" spans="1:15" x14ac:dyDescent="0.25">
      <c r="A433" s="56"/>
      <c r="B433" s="56"/>
      <c r="C433" s="56"/>
      <c r="D433" s="172"/>
      <c r="E433" s="172"/>
      <c r="F433" s="172"/>
      <c r="G433" s="174"/>
      <c r="H433" s="172"/>
      <c r="I433" s="172"/>
      <c r="J433" s="174"/>
      <c r="K433" s="174"/>
      <c r="L433" s="172"/>
      <c r="M433" s="174"/>
      <c r="N433" s="7"/>
      <c r="O433" s="7"/>
    </row>
    <row r="434" spans="1:15" x14ac:dyDescent="0.25">
      <c r="A434" s="56"/>
      <c r="B434" s="56"/>
      <c r="C434" s="56"/>
      <c r="D434" s="172"/>
      <c r="E434" s="172"/>
      <c r="F434" s="172"/>
      <c r="G434" s="174"/>
      <c r="H434" s="172"/>
      <c r="I434" s="172"/>
      <c r="J434" s="174"/>
      <c r="K434" s="174"/>
      <c r="L434" s="172"/>
      <c r="M434" s="174"/>
      <c r="N434" s="7"/>
      <c r="O434" s="7"/>
    </row>
    <row r="435" spans="1:15" x14ac:dyDescent="0.25">
      <c r="A435" s="56"/>
      <c r="B435" s="56"/>
      <c r="C435" s="56"/>
      <c r="D435" s="172"/>
      <c r="E435" s="172"/>
      <c r="F435" s="172"/>
      <c r="G435" s="174"/>
      <c r="H435" s="172"/>
      <c r="I435" s="172"/>
      <c r="J435" s="174"/>
      <c r="K435" s="174"/>
      <c r="L435" s="172"/>
      <c r="M435" s="174"/>
      <c r="N435" s="7"/>
      <c r="O435" s="7"/>
    </row>
    <row r="436" spans="1:15" x14ac:dyDescent="0.25">
      <c r="A436" s="56"/>
      <c r="B436" s="56"/>
      <c r="C436" s="56"/>
      <c r="D436" s="172"/>
      <c r="E436" s="172"/>
      <c r="F436" s="172"/>
      <c r="G436" s="174"/>
      <c r="H436" s="172"/>
      <c r="I436" s="172"/>
      <c r="J436" s="174"/>
      <c r="K436" s="174"/>
      <c r="L436" s="172"/>
      <c r="M436" s="174"/>
      <c r="N436" s="7"/>
      <c r="O436" s="7"/>
    </row>
    <row r="437" spans="1:15" x14ac:dyDescent="0.25">
      <c r="A437" s="56"/>
      <c r="B437" s="56"/>
      <c r="C437" s="56"/>
      <c r="D437" s="172"/>
      <c r="E437" s="172"/>
      <c r="F437" s="172"/>
      <c r="G437" s="174"/>
      <c r="H437" s="172"/>
      <c r="I437" s="172"/>
      <c r="J437" s="174"/>
      <c r="K437" s="174"/>
      <c r="L437" s="172"/>
      <c r="M437" s="174"/>
      <c r="N437" s="7"/>
      <c r="O437" s="7"/>
    </row>
    <row r="438" spans="1:15" x14ac:dyDescent="0.25">
      <c r="A438" s="56"/>
      <c r="B438" s="56"/>
      <c r="C438" s="56"/>
      <c r="D438" s="172"/>
      <c r="E438" s="172"/>
      <c r="F438" s="172"/>
      <c r="G438" s="174"/>
      <c r="H438" s="172"/>
      <c r="I438" s="172"/>
      <c r="J438" s="174"/>
      <c r="K438" s="174"/>
      <c r="L438" s="172"/>
      <c r="M438" s="174"/>
      <c r="N438" s="7"/>
      <c r="O438" s="7"/>
    </row>
    <row r="439" spans="1:15" x14ac:dyDescent="0.25">
      <c r="A439" s="56"/>
      <c r="B439" s="56"/>
      <c r="C439" s="56"/>
      <c r="D439" s="172"/>
      <c r="E439" s="172"/>
      <c r="F439" s="172"/>
      <c r="G439" s="174"/>
      <c r="H439" s="172"/>
      <c r="I439" s="172"/>
      <c r="J439" s="174"/>
      <c r="K439" s="174"/>
      <c r="L439" s="172"/>
      <c r="M439" s="174"/>
      <c r="N439" s="7"/>
      <c r="O439" s="7"/>
    </row>
    <row r="440" spans="1:15" x14ac:dyDescent="0.25">
      <c r="A440" s="56"/>
      <c r="B440" s="56"/>
      <c r="C440" s="56"/>
      <c r="D440" s="172"/>
      <c r="E440" s="172"/>
      <c r="F440" s="172"/>
      <c r="G440" s="174"/>
      <c r="H440" s="172"/>
      <c r="I440" s="172"/>
      <c r="J440" s="174"/>
      <c r="K440" s="174"/>
      <c r="L440" s="172"/>
      <c r="M440" s="174"/>
      <c r="N440" s="7"/>
      <c r="O440" s="7"/>
    </row>
    <row r="441" spans="1:15" x14ac:dyDescent="0.25">
      <c r="A441" s="56"/>
      <c r="B441" s="56"/>
      <c r="C441" s="56"/>
      <c r="D441" s="172"/>
      <c r="E441" s="172"/>
      <c r="F441" s="172"/>
      <c r="G441" s="174"/>
      <c r="H441" s="172"/>
      <c r="I441" s="172"/>
      <c r="J441" s="174"/>
      <c r="K441" s="174"/>
      <c r="L441" s="172"/>
      <c r="M441" s="174"/>
      <c r="N441" s="7"/>
      <c r="O441" s="7"/>
    </row>
    <row r="442" spans="1:15" x14ac:dyDescent="0.25">
      <c r="A442" s="56"/>
      <c r="B442" s="56"/>
      <c r="C442" s="56"/>
      <c r="D442" s="172"/>
      <c r="E442" s="172"/>
      <c r="F442" s="172"/>
      <c r="G442" s="174"/>
      <c r="H442" s="172"/>
      <c r="I442" s="172"/>
      <c r="J442" s="174"/>
      <c r="K442" s="174"/>
      <c r="L442" s="172"/>
      <c r="M442" s="174"/>
      <c r="N442" s="7"/>
      <c r="O442" s="7"/>
    </row>
    <row r="443" spans="1:15" x14ac:dyDescent="0.25">
      <c r="A443" s="56"/>
      <c r="B443" s="56"/>
      <c r="C443" s="56"/>
      <c r="D443" s="172"/>
      <c r="E443" s="172"/>
      <c r="F443" s="172"/>
      <c r="G443" s="174"/>
      <c r="H443" s="172"/>
      <c r="I443" s="172"/>
      <c r="J443" s="174"/>
      <c r="K443" s="174"/>
      <c r="L443" s="172"/>
      <c r="M443" s="174"/>
      <c r="N443" s="7"/>
      <c r="O443" s="7"/>
    </row>
    <row r="444" spans="1:15" x14ac:dyDescent="0.25">
      <c r="A444" s="56"/>
      <c r="B444" s="56"/>
      <c r="C444" s="56"/>
      <c r="D444" s="172"/>
      <c r="E444" s="172"/>
      <c r="F444" s="172"/>
      <c r="G444" s="174"/>
      <c r="H444" s="172"/>
      <c r="I444" s="172"/>
      <c r="J444" s="174"/>
      <c r="K444" s="174"/>
      <c r="L444" s="172"/>
      <c r="M444" s="174"/>
      <c r="N444" s="7"/>
      <c r="O444" s="7"/>
    </row>
    <row r="445" spans="1:15" x14ac:dyDescent="0.25">
      <c r="A445" s="56"/>
      <c r="B445" s="56"/>
      <c r="C445" s="56"/>
      <c r="D445" s="172"/>
      <c r="E445" s="172"/>
      <c r="F445" s="172"/>
      <c r="G445" s="174"/>
      <c r="H445" s="172"/>
      <c r="I445" s="172"/>
      <c r="J445" s="174"/>
      <c r="K445" s="174"/>
      <c r="L445" s="172"/>
      <c r="M445" s="174"/>
      <c r="N445" s="7"/>
      <c r="O445" s="7"/>
    </row>
    <row r="446" spans="1:15" x14ac:dyDescent="0.25">
      <c r="A446" s="56"/>
      <c r="B446" s="56"/>
      <c r="C446" s="56"/>
      <c r="D446" s="172"/>
      <c r="E446" s="172"/>
      <c r="F446" s="172"/>
      <c r="G446" s="174"/>
      <c r="H446" s="172"/>
      <c r="I446" s="172"/>
      <c r="J446" s="174"/>
      <c r="K446" s="174"/>
      <c r="L446" s="172"/>
      <c r="M446" s="174"/>
      <c r="N446" s="7"/>
      <c r="O446" s="7"/>
    </row>
    <row r="447" spans="1:15" x14ac:dyDescent="0.25">
      <c r="A447" s="56"/>
      <c r="B447" s="56"/>
      <c r="C447" s="56"/>
      <c r="D447" s="172"/>
      <c r="E447" s="172"/>
      <c r="F447" s="172"/>
      <c r="G447" s="174"/>
      <c r="H447" s="172"/>
      <c r="I447" s="172"/>
      <c r="J447" s="174"/>
      <c r="K447" s="174"/>
      <c r="L447" s="172"/>
      <c r="M447" s="174"/>
      <c r="N447" s="7"/>
      <c r="O447" s="7"/>
    </row>
    <row r="448" spans="1:15" x14ac:dyDescent="0.25">
      <c r="A448" s="56"/>
      <c r="B448" s="56"/>
      <c r="C448" s="56"/>
      <c r="D448" s="172"/>
      <c r="E448" s="172"/>
      <c r="F448" s="172"/>
      <c r="G448" s="174"/>
      <c r="H448" s="172"/>
      <c r="I448" s="172"/>
      <c r="J448" s="174"/>
      <c r="K448" s="174"/>
      <c r="L448" s="172"/>
      <c r="M448" s="174"/>
      <c r="N448" s="7"/>
      <c r="O448" s="7"/>
    </row>
    <row r="449" spans="1:15" x14ac:dyDescent="0.25">
      <c r="A449" s="56"/>
      <c r="B449" s="56"/>
      <c r="C449" s="56"/>
      <c r="D449" s="172"/>
      <c r="E449" s="172"/>
      <c r="F449" s="172"/>
      <c r="G449" s="174"/>
      <c r="H449" s="172"/>
      <c r="I449" s="172"/>
      <c r="J449" s="174"/>
      <c r="K449" s="174"/>
      <c r="L449" s="172"/>
      <c r="M449" s="174"/>
      <c r="N449" s="7"/>
      <c r="O449" s="7"/>
    </row>
    <row r="450" spans="1:15" x14ac:dyDescent="0.25">
      <c r="A450" s="56"/>
      <c r="B450" s="56"/>
      <c r="C450" s="56"/>
      <c r="D450" s="172"/>
      <c r="E450" s="172"/>
      <c r="F450" s="172"/>
      <c r="G450" s="174"/>
      <c r="H450" s="172"/>
      <c r="I450" s="172"/>
      <c r="J450" s="174"/>
      <c r="K450" s="174"/>
      <c r="L450" s="172"/>
      <c r="M450" s="174"/>
      <c r="N450" s="7"/>
      <c r="O450" s="7"/>
    </row>
    <row r="451" spans="1:15" x14ac:dyDescent="0.25">
      <c r="A451" s="56"/>
      <c r="B451" s="56"/>
      <c r="C451" s="56"/>
      <c r="D451" s="172"/>
      <c r="E451" s="172"/>
      <c r="F451" s="172"/>
      <c r="G451" s="174"/>
      <c r="H451" s="172"/>
      <c r="I451" s="172"/>
      <c r="J451" s="174"/>
      <c r="K451" s="174"/>
      <c r="L451" s="172"/>
      <c r="M451" s="174"/>
      <c r="N451" s="7"/>
      <c r="O451" s="7"/>
    </row>
    <row r="452" spans="1:15" x14ac:dyDescent="0.25">
      <c r="A452" s="56"/>
      <c r="B452" s="56"/>
      <c r="C452" s="56"/>
      <c r="D452" s="172"/>
      <c r="E452" s="172"/>
      <c r="F452" s="172"/>
      <c r="G452" s="174"/>
      <c r="H452" s="172"/>
      <c r="I452" s="172"/>
      <c r="J452" s="174"/>
      <c r="K452" s="174"/>
      <c r="L452" s="172"/>
      <c r="M452" s="174"/>
      <c r="N452" s="7"/>
      <c r="O452" s="7"/>
    </row>
    <row r="453" spans="1:15" x14ac:dyDescent="0.25">
      <c r="A453" s="56"/>
      <c r="B453" s="56"/>
      <c r="C453" s="56"/>
      <c r="D453" s="172"/>
      <c r="E453" s="172"/>
      <c r="F453" s="172"/>
      <c r="G453" s="174"/>
      <c r="H453" s="172"/>
      <c r="I453" s="172"/>
      <c r="J453" s="174"/>
      <c r="K453" s="174"/>
      <c r="L453" s="172"/>
      <c r="M453" s="174"/>
      <c r="N453" s="7"/>
      <c r="O453" s="7"/>
    </row>
    <row r="454" spans="1:15" x14ac:dyDescent="0.25">
      <c r="A454" s="56"/>
      <c r="B454" s="56"/>
      <c r="C454" s="56"/>
      <c r="D454" s="172"/>
      <c r="E454" s="172"/>
      <c r="F454" s="172"/>
      <c r="G454" s="174"/>
      <c r="H454" s="172"/>
      <c r="I454" s="172"/>
      <c r="J454" s="174"/>
      <c r="K454" s="174"/>
      <c r="L454" s="172"/>
      <c r="M454" s="174"/>
      <c r="N454" s="7"/>
      <c r="O454" s="7"/>
    </row>
    <row r="455" spans="1:15" x14ac:dyDescent="0.25">
      <c r="A455" s="56"/>
      <c r="B455" s="56"/>
      <c r="C455" s="56"/>
      <c r="D455" s="172"/>
      <c r="E455" s="172"/>
      <c r="F455" s="172"/>
      <c r="G455" s="174"/>
      <c r="H455" s="172"/>
      <c r="I455" s="172"/>
      <c r="J455" s="174"/>
      <c r="K455" s="174"/>
      <c r="L455" s="172"/>
      <c r="M455" s="174"/>
      <c r="N455" s="7"/>
      <c r="O455" s="7"/>
    </row>
    <row r="456" spans="1:15" x14ac:dyDescent="0.25">
      <c r="A456" s="56"/>
      <c r="B456" s="56"/>
      <c r="C456" s="56"/>
      <c r="D456" s="172"/>
      <c r="E456" s="172"/>
      <c r="F456" s="172"/>
      <c r="G456" s="174"/>
      <c r="H456" s="172"/>
      <c r="I456" s="172"/>
      <c r="J456" s="174"/>
      <c r="K456" s="174"/>
      <c r="L456" s="172"/>
      <c r="M456" s="174"/>
      <c r="N456" s="7"/>
      <c r="O456" s="7"/>
    </row>
    <row r="457" spans="1:15" x14ac:dyDescent="0.25">
      <c r="A457" s="56"/>
      <c r="B457" s="56"/>
      <c r="C457" s="56"/>
      <c r="D457" s="172"/>
      <c r="E457" s="172"/>
      <c r="F457" s="172"/>
      <c r="G457" s="174"/>
      <c r="H457" s="172"/>
      <c r="I457" s="172"/>
      <c r="J457" s="174"/>
      <c r="K457" s="174"/>
      <c r="L457" s="172"/>
      <c r="M457" s="174"/>
      <c r="N457" s="7"/>
      <c r="O457" s="7"/>
    </row>
    <row r="458" spans="1:15" x14ac:dyDescent="0.25">
      <c r="A458" s="56"/>
      <c r="B458" s="56"/>
      <c r="C458" s="56"/>
      <c r="D458" s="172"/>
      <c r="E458" s="172"/>
      <c r="F458" s="172"/>
      <c r="G458" s="174"/>
      <c r="H458" s="172"/>
      <c r="I458" s="172"/>
      <c r="J458" s="174"/>
      <c r="K458" s="174"/>
      <c r="L458" s="172"/>
      <c r="M458" s="174"/>
      <c r="N458" s="7"/>
      <c r="O458" s="7"/>
    </row>
    <row r="459" spans="1:15" x14ac:dyDescent="0.25">
      <c r="A459" s="56"/>
      <c r="B459" s="56"/>
      <c r="C459" s="56"/>
      <c r="D459" s="172"/>
      <c r="E459" s="172"/>
      <c r="F459" s="172"/>
      <c r="G459" s="174"/>
      <c r="H459" s="172"/>
      <c r="I459" s="172"/>
      <c r="J459" s="174"/>
      <c r="K459" s="174"/>
      <c r="L459" s="172"/>
      <c r="M459" s="174"/>
      <c r="N459" s="7"/>
      <c r="O459" s="7"/>
    </row>
    <row r="460" spans="1:15" x14ac:dyDescent="0.25">
      <c r="A460" s="56"/>
      <c r="B460" s="56"/>
      <c r="C460" s="56"/>
      <c r="D460" s="172"/>
      <c r="E460" s="172"/>
      <c r="F460" s="172"/>
      <c r="G460" s="174"/>
      <c r="H460" s="172"/>
      <c r="I460" s="172"/>
      <c r="J460" s="174"/>
      <c r="K460" s="174"/>
      <c r="L460" s="172"/>
      <c r="M460" s="174"/>
      <c r="N460" s="7"/>
      <c r="O460" s="7"/>
    </row>
    <row r="461" spans="1:15" x14ac:dyDescent="0.25">
      <c r="A461" s="56"/>
      <c r="B461" s="56"/>
      <c r="C461" s="56"/>
      <c r="D461" s="172"/>
      <c r="E461" s="172"/>
      <c r="F461" s="172"/>
      <c r="G461" s="174"/>
      <c r="H461" s="172"/>
      <c r="I461" s="172"/>
      <c r="J461" s="174"/>
      <c r="K461" s="174"/>
      <c r="L461" s="172"/>
      <c r="M461" s="174"/>
      <c r="N461" s="7"/>
      <c r="O461" s="7"/>
    </row>
    <row r="462" spans="1:15" x14ac:dyDescent="0.25">
      <c r="A462" s="56"/>
      <c r="B462" s="56"/>
      <c r="C462" s="56"/>
      <c r="D462" s="172"/>
      <c r="E462" s="172"/>
      <c r="F462" s="172"/>
      <c r="G462" s="174"/>
      <c r="H462" s="172"/>
      <c r="I462" s="172"/>
      <c r="J462" s="174"/>
      <c r="K462" s="174"/>
      <c r="L462" s="172"/>
      <c r="M462" s="174"/>
      <c r="N462" s="7"/>
      <c r="O462" s="7"/>
    </row>
    <row r="463" spans="1:15" x14ac:dyDescent="0.25">
      <c r="A463" s="56"/>
      <c r="B463" s="56"/>
      <c r="C463" s="56"/>
      <c r="D463" s="172"/>
      <c r="E463" s="172"/>
      <c r="F463" s="172"/>
      <c r="G463" s="174"/>
      <c r="H463" s="172"/>
      <c r="I463" s="172"/>
      <c r="J463" s="174"/>
      <c r="K463" s="174"/>
      <c r="L463" s="172"/>
      <c r="M463" s="174"/>
      <c r="N463" s="7"/>
      <c r="O463" s="7"/>
    </row>
    <row r="464" spans="1:15" x14ac:dyDescent="0.25">
      <c r="A464" s="56"/>
      <c r="B464" s="56"/>
      <c r="C464" s="56"/>
      <c r="D464" s="172"/>
      <c r="E464" s="172"/>
      <c r="F464" s="172"/>
      <c r="G464" s="174"/>
      <c r="H464" s="172"/>
      <c r="I464" s="172"/>
      <c r="J464" s="174"/>
      <c r="K464" s="174"/>
      <c r="L464" s="172"/>
      <c r="M464" s="174"/>
      <c r="N464" s="7"/>
      <c r="O464" s="7"/>
    </row>
    <row r="465" spans="1:15" x14ac:dyDescent="0.25">
      <c r="A465" s="56"/>
      <c r="B465" s="56"/>
      <c r="C465" s="56"/>
      <c r="D465" s="172"/>
      <c r="E465" s="172"/>
      <c r="F465" s="172"/>
      <c r="G465" s="174"/>
      <c r="H465" s="172"/>
      <c r="I465" s="172"/>
      <c r="J465" s="174"/>
      <c r="K465" s="174"/>
      <c r="L465" s="172"/>
      <c r="M465" s="174"/>
      <c r="N465" s="7"/>
      <c r="O465" s="7"/>
    </row>
    <row r="466" spans="1:15" x14ac:dyDescent="0.25">
      <c r="A466" s="56"/>
      <c r="B466" s="56"/>
      <c r="C466" s="56"/>
      <c r="D466" s="172"/>
      <c r="E466" s="172"/>
      <c r="F466" s="172"/>
      <c r="G466" s="174"/>
      <c r="H466" s="172"/>
      <c r="I466" s="172"/>
      <c r="J466" s="174"/>
      <c r="K466" s="174"/>
      <c r="L466" s="172"/>
      <c r="M466" s="174"/>
      <c r="N466" s="7"/>
      <c r="O466" s="7"/>
    </row>
    <row r="467" spans="1:15" x14ac:dyDescent="0.25">
      <c r="A467" s="56"/>
      <c r="B467" s="56"/>
      <c r="C467" s="56"/>
      <c r="D467" s="172"/>
      <c r="E467" s="172"/>
      <c r="F467" s="172"/>
      <c r="G467" s="174"/>
      <c r="H467" s="172"/>
      <c r="I467" s="172"/>
      <c r="J467" s="174"/>
      <c r="K467" s="174"/>
      <c r="L467" s="172"/>
      <c r="M467" s="174"/>
      <c r="N467" s="7"/>
      <c r="O467" s="7"/>
    </row>
    <row r="468" spans="1:15" x14ac:dyDescent="0.25">
      <c r="A468" s="56"/>
      <c r="B468" s="56"/>
      <c r="C468" s="56"/>
      <c r="D468" s="172"/>
      <c r="E468" s="172"/>
      <c r="F468" s="172"/>
      <c r="G468" s="174"/>
      <c r="H468" s="172"/>
      <c r="I468" s="172"/>
      <c r="J468" s="174"/>
      <c r="K468" s="174"/>
      <c r="L468" s="172"/>
      <c r="M468" s="174"/>
      <c r="N468" s="7"/>
      <c r="O468" s="7"/>
    </row>
    <row r="469" spans="1:15" x14ac:dyDescent="0.25">
      <c r="A469" s="56"/>
      <c r="B469" s="56"/>
      <c r="C469" s="56"/>
      <c r="D469" s="172"/>
      <c r="E469" s="172"/>
      <c r="F469" s="172"/>
      <c r="G469" s="174"/>
      <c r="H469" s="172"/>
      <c r="I469" s="172"/>
      <c r="J469" s="174"/>
      <c r="K469" s="174"/>
      <c r="L469" s="172"/>
      <c r="M469" s="174"/>
      <c r="N469" s="7"/>
      <c r="O469" s="7"/>
    </row>
    <row r="470" spans="1:15" x14ac:dyDescent="0.25">
      <c r="A470" s="56"/>
      <c r="B470" s="56"/>
      <c r="C470" s="56"/>
      <c r="D470" s="172"/>
      <c r="E470" s="172"/>
      <c r="F470" s="172"/>
      <c r="G470" s="174"/>
      <c r="H470" s="172"/>
      <c r="I470" s="172"/>
      <c r="J470" s="174"/>
      <c r="K470" s="174"/>
      <c r="L470" s="172"/>
      <c r="M470" s="174"/>
      <c r="N470" s="7"/>
      <c r="O470" s="7"/>
    </row>
    <row r="471" spans="1:15" x14ac:dyDescent="0.25">
      <c r="A471" s="56"/>
      <c r="B471" s="56"/>
      <c r="C471" s="56"/>
      <c r="D471" s="172"/>
      <c r="E471" s="172"/>
      <c r="F471" s="172"/>
      <c r="G471" s="174"/>
      <c r="H471" s="172"/>
      <c r="I471" s="172"/>
      <c r="J471" s="174"/>
      <c r="K471" s="174"/>
      <c r="L471" s="172"/>
      <c r="M471" s="174"/>
      <c r="N471" s="7"/>
      <c r="O471" s="7"/>
    </row>
    <row r="472" spans="1:15" x14ac:dyDescent="0.25">
      <c r="A472" s="56"/>
      <c r="B472" s="56"/>
      <c r="C472" s="56"/>
      <c r="D472" s="172"/>
      <c r="E472" s="172"/>
      <c r="F472" s="172"/>
      <c r="G472" s="174"/>
      <c r="H472" s="172"/>
      <c r="I472" s="172"/>
      <c r="J472" s="174"/>
      <c r="K472" s="174"/>
      <c r="L472" s="172"/>
      <c r="M472" s="174"/>
      <c r="N472" s="7"/>
      <c r="O472" s="7"/>
    </row>
    <row r="473" spans="1:15" x14ac:dyDescent="0.25">
      <c r="A473" s="56"/>
      <c r="B473" s="56"/>
      <c r="C473" s="56"/>
      <c r="D473" s="172"/>
      <c r="E473" s="172"/>
      <c r="F473" s="172"/>
      <c r="G473" s="174"/>
      <c r="H473" s="172"/>
      <c r="I473" s="172"/>
      <c r="J473" s="174"/>
      <c r="K473" s="174"/>
      <c r="L473" s="172"/>
      <c r="M473" s="174"/>
      <c r="N473" s="7"/>
      <c r="O473" s="7"/>
    </row>
    <row r="474" spans="1:15" x14ac:dyDescent="0.25">
      <c r="A474" s="56"/>
      <c r="B474" s="56"/>
      <c r="C474" s="56"/>
      <c r="D474" s="172"/>
      <c r="E474" s="172"/>
      <c r="F474" s="172"/>
      <c r="G474" s="174"/>
      <c r="H474" s="172"/>
      <c r="I474" s="172"/>
      <c r="J474" s="174"/>
      <c r="K474" s="174"/>
      <c r="L474" s="172"/>
      <c r="M474" s="174"/>
      <c r="N474" s="7"/>
      <c r="O474" s="7"/>
    </row>
    <row r="475" spans="1:15" x14ac:dyDescent="0.25">
      <c r="A475" s="56"/>
      <c r="B475" s="56"/>
      <c r="C475" s="56"/>
      <c r="D475" s="172"/>
      <c r="E475" s="172"/>
      <c r="F475" s="172"/>
      <c r="G475" s="174"/>
      <c r="H475" s="172"/>
      <c r="I475" s="172"/>
      <c r="J475" s="174"/>
      <c r="K475" s="174"/>
      <c r="L475" s="172"/>
      <c r="M475" s="174"/>
      <c r="N475" s="7"/>
      <c r="O475" s="7"/>
    </row>
    <row r="476" spans="1:15" x14ac:dyDescent="0.25">
      <c r="A476" s="56"/>
      <c r="B476" s="56"/>
      <c r="C476" s="56"/>
      <c r="D476" s="172"/>
      <c r="E476" s="172"/>
      <c r="F476" s="172"/>
      <c r="G476" s="174"/>
      <c r="H476" s="172"/>
      <c r="I476" s="172"/>
      <c r="J476" s="174"/>
      <c r="K476" s="174"/>
      <c r="L476" s="172"/>
      <c r="M476" s="174"/>
      <c r="N476" s="7"/>
      <c r="O476" s="7"/>
    </row>
    <row r="477" spans="1:15" x14ac:dyDescent="0.25">
      <c r="A477" s="56"/>
      <c r="B477" s="56"/>
      <c r="C477" s="56"/>
      <c r="D477" s="172"/>
      <c r="E477" s="172"/>
      <c r="F477" s="172"/>
      <c r="G477" s="174"/>
      <c r="H477" s="172"/>
      <c r="I477" s="172"/>
      <c r="J477" s="174"/>
      <c r="K477" s="174"/>
      <c r="L477" s="172"/>
      <c r="M477" s="174"/>
      <c r="N477" s="7"/>
      <c r="O477" s="7"/>
    </row>
    <row r="478" spans="1:15" x14ac:dyDescent="0.25">
      <c r="A478" s="56"/>
      <c r="B478" s="56"/>
      <c r="C478" s="56"/>
      <c r="D478" s="172"/>
      <c r="E478" s="172"/>
      <c r="F478" s="172"/>
      <c r="G478" s="174"/>
      <c r="H478" s="172"/>
      <c r="I478" s="172"/>
      <c r="J478" s="174"/>
      <c r="K478" s="174"/>
      <c r="L478" s="172"/>
      <c r="M478" s="174"/>
      <c r="N478" s="7"/>
      <c r="O478" s="7"/>
    </row>
    <row r="479" spans="1:15" x14ac:dyDescent="0.25">
      <c r="A479" s="56"/>
      <c r="B479" s="56"/>
      <c r="C479" s="56"/>
      <c r="D479" s="172"/>
      <c r="E479" s="172"/>
      <c r="F479" s="172"/>
      <c r="G479" s="174"/>
      <c r="H479" s="172"/>
      <c r="I479" s="172"/>
      <c r="J479" s="174"/>
      <c r="K479" s="174"/>
      <c r="L479" s="172"/>
      <c r="M479" s="174"/>
      <c r="N479" s="7"/>
      <c r="O479" s="7"/>
    </row>
    <row r="480" spans="1:15" x14ac:dyDescent="0.25">
      <c r="A480" s="56"/>
      <c r="B480" s="56"/>
      <c r="C480" s="56"/>
      <c r="D480" s="172"/>
      <c r="E480" s="172"/>
      <c r="F480" s="172"/>
      <c r="G480" s="174"/>
      <c r="H480" s="172"/>
      <c r="I480" s="172"/>
      <c r="J480" s="174"/>
      <c r="K480" s="174"/>
      <c r="L480" s="172"/>
      <c r="M480" s="174"/>
      <c r="N480" s="7"/>
      <c r="O480" s="7"/>
    </row>
    <row r="481" spans="1:15" x14ac:dyDescent="0.25">
      <c r="A481" s="56"/>
      <c r="B481" s="56"/>
      <c r="C481" s="56"/>
      <c r="D481" s="172"/>
      <c r="E481" s="172"/>
      <c r="F481" s="172"/>
      <c r="G481" s="174"/>
      <c r="H481" s="172"/>
      <c r="I481" s="172"/>
      <c r="J481" s="174"/>
      <c r="K481" s="174"/>
      <c r="L481" s="172"/>
      <c r="M481" s="174"/>
      <c r="N481" s="7"/>
      <c r="O481" s="7"/>
    </row>
    <row r="482" spans="1:15" x14ac:dyDescent="0.25">
      <c r="A482" s="56"/>
      <c r="B482" s="56"/>
      <c r="C482" s="56"/>
      <c r="D482" s="172"/>
      <c r="E482" s="172"/>
      <c r="F482" s="172"/>
      <c r="G482" s="174"/>
      <c r="H482" s="172"/>
      <c r="I482" s="172"/>
      <c r="J482" s="174"/>
      <c r="K482" s="174"/>
      <c r="L482" s="172"/>
      <c r="M482" s="174"/>
      <c r="N482" s="7"/>
      <c r="O482" s="7"/>
    </row>
    <row r="483" spans="1:15" x14ac:dyDescent="0.25">
      <c r="A483" s="56"/>
      <c r="B483" s="56"/>
      <c r="C483" s="56"/>
      <c r="D483" s="172"/>
      <c r="E483" s="172"/>
      <c r="F483" s="172"/>
      <c r="G483" s="174"/>
      <c r="H483" s="172"/>
      <c r="I483" s="172"/>
      <c r="J483" s="174"/>
      <c r="K483" s="174"/>
      <c r="L483" s="172"/>
      <c r="M483" s="174"/>
      <c r="N483" s="7"/>
      <c r="O483" s="7"/>
    </row>
    <row r="484" spans="1:15" x14ac:dyDescent="0.25">
      <c r="A484" s="56"/>
      <c r="B484" s="56"/>
      <c r="C484" s="56"/>
      <c r="D484" s="172"/>
      <c r="E484" s="172"/>
      <c r="F484" s="172"/>
      <c r="G484" s="174"/>
      <c r="H484" s="172"/>
      <c r="I484" s="172"/>
      <c r="J484" s="174"/>
      <c r="K484" s="174"/>
      <c r="L484" s="172"/>
      <c r="M484" s="174"/>
      <c r="N484" s="7"/>
      <c r="O484" s="7"/>
    </row>
    <row r="485" spans="1:15" x14ac:dyDescent="0.25">
      <c r="A485" s="56"/>
      <c r="B485" s="56"/>
      <c r="C485" s="56"/>
      <c r="D485" s="172"/>
      <c r="E485" s="172"/>
      <c r="F485" s="172"/>
      <c r="G485" s="174"/>
      <c r="H485" s="172"/>
      <c r="I485" s="172"/>
      <c r="J485" s="174"/>
      <c r="K485" s="174"/>
      <c r="L485" s="172"/>
      <c r="M485" s="174"/>
      <c r="N485" s="7"/>
      <c r="O485" s="7"/>
    </row>
    <row r="486" spans="1:15" x14ac:dyDescent="0.25">
      <c r="A486" s="56"/>
      <c r="B486" s="56"/>
      <c r="C486" s="56"/>
      <c r="D486" s="172"/>
      <c r="E486" s="172"/>
      <c r="F486" s="172"/>
      <c r="G486" s="174"/>
      <c r="H486" s="172"/>
      <c r="I486" s="172"/>
      <c r="J486" s="174"/>
      <c r="K486" s="174"/>
      <c r="L486" s="172"/>
      <c r="M486" s="174"/>
      <c r="N486" s="7"/>
      <c r="O486" s="7"/>
    </row>
    <row r="487" spans="1:15" x14ac:dyDescent="0.25">
      <c r="A487" s="56"/>
      <c r="B487" s="56"/>
      <c r="C487" s="56"/>
      <c r="D487" s="172"/>
      <c r="E487" s="172"/>
      <c r="F487" s="172"/>
      <c r="G487" s="174"/>
      <c r="H487" s="172"/>
      <c r="I487" s="172"/>
      <c r="J487" s="174"/>
      <c r="K487" s="174"/>
      <c r="L487" s="172"/>
      <c r="M487" s="174"/>
      <c r="N487" s="7"/>
      <c r="O487" s="7"/>
    </row>
    <row r="488" spans="1:15" x14ac:dyDescent="0.25">
      <c r="A488" s="56"/>
      <c r="B488" s="56"/>
      <c r="C488" s="56"/>
      <c r="D488" s="172"/>
      <c r="E488" s="172"/>
      <c r="F488" s="172"/>
      <c r="G488" s="174"/>
      <c r="H488" s="172"/>
      <c r="I488" s="172"/>
      <c r="J488" s="174"/>
      <c r="K488" s="174"/>
      <c r="L488" s="172"/>
      <c r="M488" s="174"/>
      <c r="N488" s="7"/>
      <c r="O488" s="7"/>
    </row>
    <row r="489" spans="1:15" x14ac:dyDescent="0.25">
      <c r="A489" s="56"/>
      <c r="B489" s="56"/>
      <c r="C489" s="56"/>
      <c r="D489" s="172"/>
      <c r="E489" s="172"/>
      <c r="F489" s="172"/>
      <c r="G489" s="174"/>
      <c r="H489" s="172"/>
      <c r="I489" s="172"/>
      <c r="J489" s="174"/>
      <c r="K489" s="174"/>
      <c r="L489" s="172"/>
      <c r="M489" s="174"/>
      <c r="N489" s="7"/>
      <c r="O489" s="7"/>
    </row>
    <row r="490" spans="1:15" x14ac:dyDescent="0.25">
      <c r="A490" s="56"/>
      <c r="B490" s="56"/>
      <c r="C490" s="56"/>
      <c r="D490" s="172"/>
      <c r="E490" s="172"/>
      <c r="F490" s="172"/>
      <c r="G490" s="174"/>
      <c r="H490" s="172"/>
      <c r="I490" s="172"/>
      <c r="J490" s="174"/>
      <c r="K490" s="174"/>
      <c r="L490" s="172"/>
      <c r="M490" s="174"/>
      <c r="N490" s="7"/>
      <c r="O490" s="7"/>
    </row>
    <row r="491" spans="1:15" x14ac:dyDescent="0.25">
      <c r="A491" s="56"/>
      <c r="B491" s="56"/>
      <c r="C491" s="56"/>
      <c r="D491" s="172"/>
      <c r="E491" s="172"/>
      <c r="F491" s="172"/>
      <c r="G491" s="174"/>
      <c r="H491" s="172"/>
      <c r="I491" s="172"/>
      <c r="J491" s="174"/>
      <c r="K491" s="174"/>
      <c r="L491" s="172"/>
      <c r="M491" s="174"/>
      <c r="N491" s="7"/>
      <c r="O491" s="7"/>
    </row>
    <row r="492" spans="1:15" x14ac:dyDescent="0.25">
      <c r="A492" s="56"/>
      <c r="B492" s="56"/>
      <c r="C492" s="56"/>
      <c r="D492" s="172"/>
      <c r="E492" s="172"/>
      <c r="F492" s="172"/>
      <c r="G492" s="174"/>
      <c r="H492" s="172"/>
      <c r="I492" s="172"/>
      <c r="J492" s="174"/>
      <c r="K492" s="174"/>
      <c r="L492" s="172"/>
      <c r="M492" s="174"/>
      <c r="N492" s="7"/>
      <c r="O492" s="7"/>
    </row>
    <row r="493" spans="1:15" x14ac:dyDescent="0.25">
      <c r="A493" s="56"/>
      <c r="B493" s="56"/>
      <c r="C493" s="56"/>
      <c r="D493" s="172"/>
      <c r="E493" s="172"/>
      <c r="F493" s="172"/>
      <c r="G493" s="174"/>
      <c r="H493" s="172"/>
      <c r="I493" s="172"/>
      <c r="J493" s="174"/>
      <c r="K493" s="174"/>
      <c r="L493" s="172"/>
      <c r="M493" s="174"/>
      <c r="N493" s="7"/>
      <c r="O493" s="7"/>
    </row>
    <row r="494" spans="1:15" x14ac:dyDescent="0.25">
      <c r="A494" s="56"/>
      <c r="B494" s="56"/>
      <c r="C494" s="56"/>
      <c r="D494" s="172"/>
      <c r="E494" s="172"/>
      <c r="F494" s="172"/>
      <c r="G494" s="174"/>
      <c r="H494" s="172"/>
      <c r="I494" s="172"/>
      <c r="J494" s="174"/>
      <c r="K494" s="174"/>
      <c r="L494" s="172"/>
      <c r="M494" s="174"/>
      <c r="N494" s="7"/>
      <c r="O494" s="7"/>
    </row>
    <row r="495" spans="1:15" x14ac:dyDescent="0.25">
      <c r="A495" s="56"/>
      <c r="B495" s="56"/>
      <c r="C495" s="56"/>
      <c r="D495" s="172"/>
      <c r="E495" s="172"/>
      <c r="F495" s="172"/>
      <c r="G495" s="174"/>
      <c r="H495" s="172"/>
      <c r="I495" s="172"/>
      <c r="J495" s="174"/>
      <c r="K495" s="174"/>
      <c r="L495" s="172"/>
      <c r="M495" s="174"/>
      <c r="N495" s="7"/>
      <c r="O495" s="7"/>
    </row>
    <row r="496" spans="1:15" x14ac:dyDescent="0.25">
      <c r="A496" s="56"/>
      <c r="B496" s="56"/>
      <c r="C496" s="56"/>
      <c r="D496" s="172"/>
      <c r="E496" s="172"/>
      <c r="F496" s="172"/>
      <c r="G496" s="174"/>
      <c r="H496" s="172"/>
      <c r="I496" s="172"/>
      <c r="J496" s="174"/>
      <c r="K496" s="174"/>
      <c r="L496" s="172"/>
      <c r="M496" s="174"/>
      <c r="N496" s="7"/>
      <c r="O496" s="7"/>
    </row>
    <row r="497" spans="1:15" x14ac:dyDescent="0.25">
      <c r="A497" s="56"/>
      <c r="B497" s="56"/>
      <c r="C497" s="56"/>
      <c r="D497" s="172"/>
      <c r="E497" s="172"/>
      <c r="F497" s="172"/>
      <c r="G497" s="174"/>
      <c r="H497" s="172"/>
      <c r="I497" s="172"/>
      <c r="J497" s="174"/>
      <c r="K497" s="174"/>
      <c r="L497" s="172"/>
      <c r="M497" s="174"/>
      <c r="N497" s="7"/>
      <c r="O497" s="7"/>
    </row>
    <row r="498" spans="1:15" x14ac:dyDescent="0.25">
      <c r="A498" s="56"/>
      <c r="B498" s="56"/>
      <c r="C498" s="56"/>
      <c r="D498" s="172"/>
      <c r="E498" s="172"/>
      <c r="F498" s="172"/>
      <c r="G498" s="174"/>
      <c r="H498" s="172"/>
      <c r="I498" s="172"/>
      <c r="J498" s="174"/>
      <c r="K498" s="174"/>
      <c r="L498" s="172"/>
      <c r="M498" s="174"/>
      <c r="N498" s="7"/>
      <c r="O498" s="7"/>
    </row>
    <row r="499" spans="1:15" x14ac:dyDescent="0.25">
      <c r="A499" s="56"/>
      <c r="B499" s="56"/>
      <c r="C499" s="56"/>
      <c r="D499" s="172"/>
      <c r="E499" s="172"/>
      <c r="F499" s="172"/>
      <c r="G499" s="174"/>
      <c r="H499" s="172"/>
      <c r="I499" s="172"/>
      <c r="J499" s="174"/>
      <c r="K499" s="174"/>
      <c r="L499" s="172"/>
      <c r="M499" s="174"/>
      <c r="N499" s="7"/>
      <c r="O499" s="7"/>
    </row>
    <row r="500" spans="1:15" x14ac:dyDescent="0.25">
      <c r="A500" s="56"/>
      <c r="B500" s="56"/>
      <c r="C500" s="56"/>
      <c r="D500" s="172"/>
      <c r="E500" s="172"/>
      <c r="F500" s="172"/>
      <c r="G500" s="174"/>
      <c r="H500" s="172"/>
      <c r="I500" s="172"/>
      <c r="J500" s="174"/>
      <c r="K500" s="174"/>
      <c r="L500" s="172"/>
      <c r="M500" s="174"/>
      <c r="N500" s="7"/>
      <c r="O500" s="7"/>
    </row>
    <row r="501" spans="1:15" x14ac:dyDescent="0.25">
      <c r="A501" s="56"/>
      <c r="B501" s="56"/>
      <c r="C501" s="56"/>
      <c r="D501" s="172"/>
      <c r="E501" s="172"/>
      <c r="F501" s="172"/>
      <c r="G501" s="174"/>
      <c r="H501" s="172"/>
      <c r="I501" s="172"/>
      <c r="J501" s="174"/>
      <c r="K501" s="174"/>
      <c r="L501" s="172"/>
      <c r="M501" s="174"/>
      <c r="N501" s="7"/>
      <c r="O501" s="7"/>
    </row>
    <row r="502" spans="1:15" x14ac:dyDescent="0.25">
      <c r="A502" s="56"/>
      <c r="B502" s="56"/>
      <c r="C502" s="56"/>
      <c r="D502" s="172"/>
      <c r="E502" s="172"/>
      <c r="F502" s="172"/>
      <c r="G502" s="174"/>
      <c r="H502" s="172"/>
      <c r="I502" s="172"/>
      <c r="J502" s="174"/>
      <c r="K502" s="174"/>
      <c r="L502" s="172"/>
      <c r="M502" s="174"/>
      <c r="N502" s="7"/>
      <c r="O502" s="7"/>
    </row>
    <row r="503" spans="1:15" x14ac:dyDescent="0.25">
      <c r="A503" s="56"/>
      <c r="B503" s="56"/>
      <c r="C503" s="56"/>
      <c r="D503" s="172"/>
      <c r="E503" s="172"/>
      <c r="F503" s="172"/>
      <c r="G503" s="174"/>
      <c r="H503" s="172"/>
      <c r="I503" s="172"/>
      <c r="J503" s="174"/>
      <c r="K503" s="174"/>
      <c r="L503" s="172"/>
      <c r="M503" s="174"/>
      <c r="N503" s="7"/>
      <c r="O503" s="7"/>
    </row>
    <row r="504" spans="1:15" x14ac:dyDescent="0.25">
      <c r="A504" s="56"/>
      <c r="B504" s="56"/>
      <c r="C504" s="56"/>
      <c r="D504" s="172"/>
      <c r="E504" s="172"/>
      <c r="F504" s="172"/>
      <c r="G504" s="174"/>
      <c r="H504" s="172"/>
      <c r="I504" s="172"/>
      <c r="J504" s="174"/>
      <c r="K504" s="174"/>
      <c r="L504" s="172"/>
      <c r="M504" s="174"/>
      <c r="N504" s="7"/>
      <c r="O504" s="7"/>
    </row>
    <row r="505" spans="1:15" x14ac:dyDescent="0.25">
      <c r="A505" s="56"/>
      <c r="B505" s="56"/>
      <c r="C505" s="56"/>
      <c r="D505" s="172"/>
      <c r="E505" s="172"/>
      <c r="F505" s="172"/>
      <c r="G505" s="174"/>
      <c r="H505" s="172"/>
      <c r="I505" s="172"/>
      <c r="J505" s="174"/>
      <c r="K505" s="174"/>
      <c r="L505" s="172"/>
      <c r="M505" s="174"/>
      <c r="N505" s="7"/>
      <c r="O505" s="7"/>
    </row>
    <row r="506" spans="1:15" x14ac:dyDescent="0.25">
      <c r="A506" s="56"/>
      <c r="B506" s="56"/>
      <c r="C506" s="56"/>
      <c r="D506" s="172"/>
      <c r="E506" s="172"/>
      <c r="F506" s="172"/>
      <c r="G506" s="174"/>
      <c r="H506" s="172"/>
      <c r="I506" s="172"/>
      <c r="J506" s="174"/>
      <c r="K506" s="174"/>
      <c r="L506" s="172"/>
      <c r="M506" s="174"/>
      <c r="N506" s="7"/>
      <c r="O506" s="7"/>
    </row>
    <row r="507" spans="1:15" x14ac:dyDescent="0.25">
      <c r="A507" s="56"/>
      <c r="B507" s="56"/>
      <c r="C507" s="56"/>
      <c r="D507" s="172"/>
      <c r="E507" s="172"/>
      <c r="F507" s="172"/>
      <c r="G507" s="174"/>
      <c r="H507" s="172"/>
      <c r="I507" s="172"/>
      <c r="J507" s="174"/>
      <c r="K507" s="174"/>
      <c r="L507" s="172"/>
      <c r="M507" s="174"/>
      <c r="N507" s="7"/>
      <c r="O507" s="7"/>
    </row>
    <row r="508" spans="1:15" x14ac:dyDescent="0.25">
      <c r="A508" s="56"/>
      <c r="B508" s="56"/>
      <c r="C508" s="56"/>
      <c r="D508" s="172"/>
      <c r="E508" s="172"/>
      <c r="F508" s="172"/>
      <c r="G508" s="174"/>
      <c r="H508" s="172"/>
      <c r="I508" s="172"/>
      <c r="J508" s="174"/>
      <c r="K508" s="174"/>
      <c r="L508" s="172"/>
      <c r="M508" s="174"/>
      <c r="N508" s="7"/>
      <c r="O508" s="7"/>
    </row>
    <row r="509" spans="1:15" x14ac:dyDescent="0.25">
      <c r="A509" s="56"/>
      <c r="B509" s="56"/>
      <c r="C509" s="56"/>
      <c r="D509" s="172"/>
      <c r="E509" s="172"/>
      <c r="F509" s="172"/>
      <c r="G509" s="174"/>
      <c r="H509" s="172"/>
      <c r="I509" s="172"/>
      <c r="J509" s="174"/>
      <c r="K509" s="174"/>
      <c r="L509" s="172"/>
      <c r="M509" s="174"/>
      <c r="N509" s="7"/>
      <c r="O509" s="7"/>
    </row>
    <row r="510" spans="1:15" x14ac:dyDescent="0.25">
      <c r="A510" s="56"/>
      <c r="B510" s="56"/>
      <c r="C510" s="56"/>
      <c r="D510" s="172"/>
      <c r="E510" s="172"/>
      <c r="F510" s="172"/>
      <c r="G510" s="174"/>
      <c r="H510" s="172"/>
      <c r="I510" s="172"/>
      <c r="J510" s="174"/>
      <c r="K510" s="174"/>
      <c r="L510" s="172"/>
      <c r="M510" s="174"/>
      <c r="N510" s="7"/>
      <c r="O510" s="7"/>
    </row>
    <row r="511" spans="1:15" x14ac:dyDescent="0.25">
      <c r="A511" s="56"/>
      <c r="B511" s="56"/>
      <c r="C511" s="56"/>
      <c r="D511" s="172"/>
      <c r="E511" s="172"/>
      <c r="F511" s="172"/>
      <c r="G511" s="174"/>
      <c r="H511" s="172"/>
      <c r="I511" s="172"/>
      <c r="J511" s="174"/>
      <c r="K511" s="174"/>
      <c r="L511" s="172"/>
      <c r="M511" s="174"/>
      <c r="N511" s="7"/>
      <c r="O511" s="7"/>
    </row>
    <row r="512" spans="1:15" x14ac:dyDescent="0.25">
      <c r="A512" s="56"/>
      <c r="B512" s="56"/>
      <c r="C512" s="56"/>
      <c r="D512" s="172"/>
      <c r="E512" s="172"/>
      <c r="F512" s="172"/>
      <c r="G512" s="174"/>
      <c r="H512" s="172"/>
      <c r="I512" s="172"/>
      <c r="J512" s="174"/>
      <c r="K512" s="174"/>
      <c r="L512" s="172"/>
      <c r="M512" s="174"/>
      <c r="N512" s="7"/>
      <c r="O512" s="7"/>
    </row>
    <row r="513" spans="1:15" x14ac:dyDescent="0.25">
      <c r="A513" s="56"/>
      <c r="B513" s="56"/>
      <c r="C513" s="56"/>
      <c r="D513" s="172"/>
      <c r="E513" s="172"/>
      <c r="F513" s="172"/>
      <c r="G513" s="174"/>
      <c r="H513" s="172"/>
      <c r="I513" s="172"/>
      <c r="J513" s="174"/>
      <c r="K513" s="174"/>
      <c r="L513" s="172"/>
      <c r="M513" s="174"/>
      <c r="N513" s="7"/>
      <c r="O513" s="7"/>
    </row>
    <row r="514" spans="1:15" x14ac:dyDescent="0.25">
      <c r="A514" s="56"/>
      <c r="B514" s="56"/>
      <c r="C514" s="56"/>
      <c r="D514" s="172"/>
      <c r="E514" s="172"/>
      <c r="F514" s="172"/>
      <c r="G514" s="174"/>
      <c r="H514" s="172"/>
      <c r="I514" s="172"/>
      <c r="J514" s="174"/>
      <c r="K514" s="174"/>
      <c r="L514" s="172"/>
      <c r="M514" s="174"/>
      <c r="N514" s="7"/>
      <c r="O514" s="7"/>
    </row>
    <row r="515" spans="1:15" x14ac:dyDescent="0.25">
      <c r="A515" s="56"/>
      <c r="B515" s="56"/>
      <c r="C515" s="56"/>
      <c r="D515" s="172"/>
      <c r="E515" s="172"/>
      <c r="F515" s="172"/>
      <c r="G515" s="174"/>
      <c r="H515" s="172"/>
      <c r="I515" s="172"/>
      <c r="J515" s="174"/>
      <c r="K515" s="174"/>
      <c r="L515" s="172"/>
      <c r="M515" s="174"/>
      <c r="N515" s="7"/>
      <c r="O515" s="7"/>
    </row>
    <row r="516" spans="1:15" x14ac:dyDescent="0.25">
      <c r="A516" s="56"/>
      <c r="B516" s="56"/>
      <c r="C516" s="56"/>
      <c r="D516" s="172"/>
      <c r="E516" s="172"/>
      <c r="F516" s="172"/>
      <c r="G516" s="174"/>
      <c r="H516" s="172"/>
      <c r="I516" s="172"/>
      <c r="J516" s="174"/>
      <c r="K516" s="174"/>
      <c r="L516" s="172"/>
      <c r="M516" s="174"/>
      <c r="N516" s="7"/>
      <c r="O516" s="7"/>
    </row>
  </sheetData>
  <mergeCells count="1">
    <mergeCell ref="C310:E310"/>
  </mergeCells>
  <pageMargins left="0.31496062992125984" right="0.31496062992125984" top="0.39370078740157483" bottom="0.19685039370078741" header="0.31496062992125984" footer="0.31496062992125984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E12" sqref="E12"/>
    </sheetView>
  </sheetViews>
  <sheetFormatPr baseColWidth="10" defaultRowHeight="15" x14ac:dyDescent="0.25"/>
  <cols>
    <col min="1" max="1" width="12.140625" customWidth="1"/>
    <col min="2" max="2" width="12.28515625" customWidth="1"/>
    <col min="3" max="3" width="15" customWidth="1"/>
    <col min="4" max="4" width="14.42578125" customWidth="1"/>
    <col min="257" max="257" width="12.140625" customWidth="1"/>
    <col min="258" max="258" width="12.28515625" customWidth="1"/>
    <col min="259" max="259" width="15" customWidth="1"/>
    <col min="260" max="260" width="14.42578125" customWidth="1"/>
    <col min="513" max="513" width="12.140625" customWidth="1"/>
    <col min="514" max="514" width="12.28515625" customWidth="1"/>
    <col min="515" max="515" width="15" customWidth="1"/>
    <col min="516" max="516" width="14.42578125" customWidth="1"/>
    <col min="769" max="769" width="12.140625" customWidth="1"/>
    <col min="770" max="770" width="12.28515625" customWidth="1"/>
    <col min="771" max="771" width="15" customWidth="1"/>
    <col min="772" max="772" width="14.42578125" customWidth="1"/>
    <col min="1025" max="1025" width="12.140625" customWidth="1"/>
    <col min="1026" max="1026" width="12.28515625" customWidth="1"/>
    <col min="1027" max="1027" width="15" customWidth="1"/>
    <col min="1028" max="1028" width="14.42578125" customWidth="1"/>
    <col min="1281" max="1281" width="12.140625" customWidth="1"/>
    <col min="1282" max="1282" width="12.28515625" customWidth="1"/>
    <col min="1283" max="1283" width="15" customWidth="1"/>
    <col min="1284" max="1284" width="14.42578125" customWidth="1"/>
    <col min="1537" max="1537" width="12.140625" customWidth="1"/>
    <col min="1538" max="1538" width="12.28515625" customWidth="1"/>
    <col min="1539" max="1539" width="15" customWidth="1"/>
    <col min="1540" max="1540" width="14.42578125" customWidth="1"/>
    <col min="1793" max="1793" width="12.140625" customWidth="1"/>
    <col min="1794" max="1794" width="12.28515625" customWidth="1"/>
    <col min="1795" max="1795" width="15" customWidth="1"/>
    <col min="1796" max="1796" width="14.42578125" customWidth="1"/>
    <col min="2049" max="2049" width="12.140625" customWidth="1"/>
    <col min="2050" max="2050" width="12.28515625" customWidth="1"/>
    <col min="2051" max="2051" width="15" customWidth="1"/>
    <col min="2052" max="2052" width="14.42578125" customWidth="1"/>
    <col min="2305" max="2305" width="12.140625" customWidth="1"/>
    <col min="2306" max="2306" width="12.28515625" customWidth="1"/>
    <col min="2307" max="2307" width="15" customWidth="1"/>
    <col min="2308" max="2308" width="14.42578125" customWidth="1"/>
    <col min="2561" max="2561" width="12.140625" customWidth="1"/>
    <col min="2562" max="2562" width="12.28515625" customWidth="1"/>
    <col min="2563" max="2563" width="15" customWidth="1"/>
    <col min="2564" max="2564" width="14.42578125" customWidth="1"/>
    <col min="2817" max="2817" width="12.140625" customWidth="1"/>
    <col min="2818" max="2818" width="12.28515625" customWidth="1"/>
    <col min="2819" max="2819" width="15" customWidth="1"/>
    <col min="2820" max="2820" width="14.42578125" customWidth="1"/>
    <col min="3073" max="3073" width="12.140625" customWidth="1"/>
    <col min="3074" max="3074" width="12.28515625" customWidth="1"/>
    <col min="3075" max="3075" width="15" customWidth="1"/>
    <col min="3076" max="3076" width="14.42578125" customWidth="1"/>
    <col min="3329" max="3329" width="12.140625" customWidth="1"/>
    <col min="3330" max="3330" width="12.28515625" customWidth="1"/>
    <col min="3331" max="3331" width="15" customWidth="1"/>
    <col min="3332" max="3332" width="14.42578125" customWidth="1"/>
    <col min="3585" max="3585" width="12.140625" customWidth="1"/>
    <col min="3586" max="3586" width="12.28515625" customWidth="1"/>
    <col min="3587" max="3587" width="15" customWidth="1"/>
    <col min="3588" max="3588" width="14.42578125" customWidth="1"/>
    <col min="3841" max="3841" width="12.140625" customWidth="1"/>
    <col min="3842" max="3842" width="12.28515625" customWidth="1"/>
    <col min="3843" max="3843" width="15" customWidth="1"/>
    <col min="3844" max="3844" width="14.42578125" customWidth="1"/>
    <col min="4097" max="4097" width="12.140625" customWidth="1"/>
    <col min="4098" max="4098" width="12.28515625" customWidth="1"/>
    <col min="4099" max="4099" width="15" customWidth="1"/>
    <col min="4100" max="4100" width="14.42578125" customWidth="1"/>
    <col min="4353" max="4353" width="12.140625" customWidth="1"/>
    <col min="4354" max="4354" width="12.28515625" customWidth="1"/>
    <col min="4355" max="4355" width="15" customWidth="1"/>
    <col min="4356" max="4356" width="14.42578125" customWidth="1"/>
    <col min="4609" max="4609" width="12.140625" customWidth="1"/>
    <col min="4610" max="4610" width="12.28515625" customWidth="1"/>
    <col min="4611" max="4611" width="15" customWidth="1"/>
    <col min="4612" max="4612" width="14.42578125" customWidth="1"/>
    <col min="4865" max="4865" width="12.140625" customWidth="1"/>
    <col min="4866" max="4866" width="12.28515625" customWidth="1"/>
    <col min="4867" max="4867" width="15" customWidth="1"/>
    <col min="4868" max="4868" width="14.42578125" customWidth="1"/>
    <col min="5121" max="5121" width="12.140625" customWidth="1"/>
    <col min="5122" max="5122" width="12.28515625" customWidth="1"/>
    <col min="5123" max="5123" width="15" customWidth="1"/>
    <col min="5124" max="5124" width="14.42578125" customWidth="1"/>
    <col min="5377" max="5377" width="12.140625" customWidth="1"/>
    <col min="5378" max="5378" width="12.28515625" customWidth="1"/>
    <col min="5379" max="5379" width="15" customWidth="1"/>
    <col min="5380" max="5380" width="14.42578125" customWidth="1"/>
    <col min="5633" max="5633" width="12.140625" customWidth="1"/>
    <col min="5634" max="5634" width="12.28515625" customWidth="1"/>
    <col min="5635" max="5635" width="15" customWidth="1"/>
    <col min="5636" max="5636" width="14.42578125" customWidth="1"/>
    <col min="5889" max="5889" width="12.140625" customWidth="1"/>
    <col min="5890" max="5890" width="12.28515625" customWidth="1"/>
    <col min="5891" max="5891" width="15" customWidth="1"/>
    <col min="5892" max="5892" width="14.42578125" customWidth="1"/>
    <col min="6145" max="6145" width="12.140625" customWidth="1"/>
    <col min="6146" max="6146" width="12.28515625" customWidth="1"/>
    <col min="6147" max="6147" width="15" customWidth="1"/>
    <col min="6148" max="6148" width="14.42578125" customWidth="1"/>
    <col min="6401" max="6401" width="12.140625" customWidth="1"/>
    <col min="6402" max="6402" width="12.28515625" customWidth="1"/>
    <col min="6403" max="6403" width="15" customWidth="1"/>
    <col min="6404" max="6404" width="14.42578125" customWidth="1"/>
    <col min="6657" max="6657" width="12.140625" customWidth="1"/>
    <col min="6658" max="6658" width="12.28515625" customWidth="1"/>
    <col min="6659" max="6659" width="15" customWidth="1"/>
    <col min="6660" max="6660" width="14.42578125" customWidth="1"/>
    <col min="6913" max="6913" width="12.140625" customWidth="1"/>
    <col min="6914" max="6914" width="12.28515625" customWidth="1"/>
    <col min="6915" max="6915" width="15" customWidth="1"/>
    <col min="6916" max="6916" width="14.42578125" customWidth="1"/>
    <col min="7169" max="7169" width="12.140625" customWidth="1"/>
    <col min="7170" max="7170" width="12.28515625" customWidth="1"/>
    <col min="7171" max="7171" width="15" customWidth="1"/>
    <col min="7172" max="7172" width="14.42578125" customWidth="1"/>
    <col min="7425" max="7425" width="12.140625" customWidth="1"/>
    <col min="7426" max="7426" width="12.28515625" customWidth="1"/>
    <col min="7427" max="7427" width="15" customWidth="1"/>
    <col min="7428" max="7428" width="14.42578125" customWidth="1"/>
    <col min="7681" max="7681" width="12.140625" customWidth="1"/>
    <col min="7682" max="7682" width="12.28515625" customWidth="1"/>
    <col min="7683" max="7683" width="15" customWidth="1"/>
    <col min="7684" max="7684" width="14.42578125" customWidth="1"/>
    <col min="7937" max="7937" width="12.140625" customWidth="1"/>
    <col min="7938" max="7938" width="12.28515625" customWidth="1"/>
    <col min="7939" max="7939" width="15" customWidth="1"/>
    <col min="7940" max="7940" width="14.42578125" customWidth="1"/>
    <col min="8193" max="8193" width="12.140625" customWidth="1"/>
    <col min="8194" max="8194" width="12.28515625" customWidth="1"/>
    <col min="8195" max="8195" width="15" customWidth="1"/>
    <col min="8196" max="8196" width="14.42578125" customWidth="1"/>
    <col min="8449" max="8449" width="12.140625" customWidth="1"/>
    <col min="8450" max="8450" width="12.28515625" customWidth="1"/>
    <col min="8451" max="8451" width="15" customWidth="1"/>
    <col min="8452" max="8452" width="14.42578125" customWidth="1"/>
    <col min="8705" max="8705" width="12.140625" customWidth="1"/>
    <col min="8706" max="8706" width="12.28515625" customWidth="1"/>
    <col min="8707" max="8707" width="15" customWidth="1"/>
    <col min="8708" max="8708" width="14.42578125" customWidth="1"/>
    <col min="8961" max="8961" width="12.140625" customWidth="1"/>
    <col min="8962" max="8962" width="12.28515625" customWidth="1"/>
    <col min="8963" max="8963" width="15" customWidth="1"/>
    <col min="8964" max="8964" width="14.42578125" customWidth="1"/>
    <col min="9217" max="9217" width="12.140625" customWidth="1"/>
    <col min="9218" max="9218" width="12.28515625" customWidth="1"/>
    <col min="9219" max="9219" width="15" customWidth="1"/>
    <col min="9220" max="9220" width="14.42578125" customWidth="1"/>
    <col min="9473" max="9473" width="12.140625" customWidth="1"/>
    <col min="9474" max="9474" width="12.28515625" customWidth="1"/>
    <col min="9475" max="9475" width="15" customWidth="1"/>
    <col min="9476" max="9476" width="14.42578125" customWidth="1"/>
    <col min="9729" max="9729" width="12.140625" customWidth="1"/>
    <col min="9730" max="9730" width="12.28515625" customWidth="1"/>
    <col min="9731" max="9731" width="15" customWidth="1"/>
    <col min="9732" max="9732" width="14.42578125" customWidth="1"/>
    <col min="9985" max="9985" width="12.140625" customWidth="1"/>
    <col min="9986" max="9986" width="12.28515625" customWidth="1"/>
    <col min="9987" max="9987" width="15" customWidth="1"/>
    <col min="9988" max="9988" width="14.42578125" customWidth="1"/>
    <col min="10241" max="10241" width="12.140625" customWidth="1"/>
    <col min="10242" max="10242" width="12.28515625" customWidth="1"/>
    <col min="10243" max="10243" width="15" customWidth="1"/>
    <col min="10244" max="10244" width="14.42578125" customWidth="1"/>
    <col min="10497" max="10497" width="12.140625" customWidth="1"/>
    <col min="10498" max="10498" width="12.28515625" customWidth="1"/>
    <col min="10499" max="10499" width="15" customWidth="1"/>
    <col min="10500" max="10500" width="14.42578125" customWidth="1"/>
    <col min="10753" max="10753" width="12.140625" customWidth="1"/>
    <col min="10754" max="10754" width="12.28515625" customWidth="1"/>
    <col min="10755" max="10755" width="15" customWidth="1"/>
    <col min="10756" max="10756" width="14.42578125" customWidth="1"/>
    <col min="11009" max="11009" width="12.140625" customWidth="1"/>
    <col min="11010" max="11010" width="12.28515625" customWidth="1"/>
    <col min="11011" max="11011" width="15" customWidth="1"/>
    <col min="11012" max="11012" width="14.42578125" customWidth="1"/>
    <col min="11265" max="11265" width="12.140625" customWidth="1"/>
    <col min="11266" max="11266" width="12.28515625" customWidth="1"/>
    <col min="11267" max="11267" width="15" customWidth="1"/>
    <col min="11268" max="11268" width="14.42578125" customWidth="1"/>
    <col min="11521" max="11521" width="12.140625" customWidth="1"/>
    <col min="11522" max="11522" width="12.28515625" customWidth="1"/>
    <col min="11523" max="11523" width="15" customWidth="1"/>
    <col min="11524" max="11524" width="14.42578125" customWidth="1"/>
    <col min="11777" max="11777" width="12.140625" customWidth="1"/>
    <col min="11778" max="11778" width="12.28515625" customWidth="1"/>
    <col min="11779" max="11779" width="15" customWidth="1"/>
    <col min="11780" max="11780" width="14.42578125" customWidth="1"/>
    <col min="12033" max="12033" width="12.140625" customWidth="1"/>
    <col min="12034" max="12034" width="12.28515625" customWidth="1"/>
    <col min="12035" max="12035" width="15" customWidth="1"/>
    <col min="12036" max="12036" width="14.42578125" customWidth="1"/>
    <col min="12289" max="12289" width="12.140625" customWidth="1"/>
    <col min="12290" max="12290" width="12.28515625" customWidth="1"/>
    <col min="12291" max="12291" width="15" customWidth="1"/>
    <col min="12292" max="12292" width="14.42578125" customWidth="1"/>
    <col min="12545" max="12545" width="12.140625" customWidth="1"/>
    <col min="12546" max="12546" width="12.28515625" customWidth="1"/>
    <col min="12547" max="12547" width="15" customWidth="1"/>
    <col min="12548" max="12548" width="14.42578125" customWidth="1"/>
    <col min="12801" max="12801" width="12.140625" customWidth="1"/>
    <col min="12802" max="12802" width="12.28515625" customWidth="1"/>
    <col min="12803" max="12803" width="15" customWidth="1"/>
    <col min="12804" max="12804" width="14.42578125" customWidth="1"/>
    <col min="13057" max="13057" width="12.140625" customWidth="1"/>
    <col min="13058" max="13058" width="12.28515625" customWidth="1"/>
    <col min="13059" max="13059" width="15" customWidth="1"/>
    <col min="13060" max="13060" width="14.42578125" customWidth="1"/>
    <col min="13313" max="13313" width="12.140625" customWidth="1"/>
    <col min="13314" max="13314" width="12.28515625" customWidth="1"/>
    <col min="13315" max="13315" width="15" customWidth="1"/>
    <col min="13316" max="13316" width="14.42578125" customWidth="1"/>
    <col min="13569" max="13569" width="12.140625" customWidth="1"/>
    <col min="13570" max="13570" width="12.28515625" customWidth="1"/>
    <col min="13571" max="13571" width="15" customWidth="1"/>
    <col min="13572" max="13572" width="14.42578125" customWidth="1"/>
    <col min="13825" max="13825" width="12.140625" customWidth="1"/>
    <col min="13826" max="13826" width="12.28515625" customWidth="1"/>
    <col min="13827" max="13827" width="15" customWidth="1"/>
    <col min="13828" max="13828" width="14.42578125" customWidth="1"/>
    <col min="14081" max="14081" width="12.140625" customWidth="1"/>
    <col min="14082" max="14082" width="12.28515625" customWidth="1"/>
    <col min="14083" max="14083" width="15" customWidth="1"/>
    <col min="14084" max="14084" width="14.42578125" customWidth="1"/>
    <col min="14337" max="14337" width="12.140625" customWidth="1"/>
    <col min="14338" max="14338" width="12.28515625" customWidth="1"/>
    <col min="14339" max="14339" width="15" customWidth="1"/>
    <col min="14340" max="14340" width="14.42578125" customWidth="1"/>
    <col min="14593" max="14593" width="12.140625" customWidth="1"/>
    <col min="14594" max="14594" width="12.28515625" customWidth="1"/>
    <col min="14595" max="14595" width="15" customWidth="1"/>
    <col min="14596" max="14596" width="14.42578125" customWidth="1"/>
    <col min="14849" max="14849" width="12.140625" customWidth="1"/>
    <col min="14850" max="14850" width="12.28515625" customWidth="1"/>
    <col min="14851" max="14851" width="15" customWidth="1"/>
    <col min="14852" max="14852" width="14.42578125" customWidth="1"/>
    <col min="15105" max="15105" width="12.140625" customWidth="1"/>
    <col min="15106" max="15106" width="12.28515625" customWidth="1"/>
    <col min="15107" max="15107" width="15" customWidth="1"/>
    <col min="15108" max="15108" width="14.42578125" customWidth="1"/>
    <col min="15361" max="15361" width="12.140625" customWidth="1"/>
    <col min="15362" max="15362" width="12.28515625" customWidth="1"/>
    <col min="15363" max="15363" width="15" customWidth="1"/>
    <col min="15364" max="15364" width="14.42578125" customWidth="1"/>
    <col min="15617" max="15617" width="12.140625" customWidth="1"/>
    <col min="15618" max="15618" width="12.28515625" customWidth="1"/>
    <col min="15619" max="15619" width="15" customWidth="1"/>
    <col min="15620" max="15620" width="14.42578125" customWidth="1"/>
    <col min="15873" max="15873" width="12.140625" customWidth="1"/>
    <col min="15874" max="15874" width="12.28515625" customWidth="1"/>
    <col min="15875" max="15875" width="15" customWidth="1"/>
    <col min="15876" max="15876" width="14.42578125" customWidth="1"/>
    <col min="16129" max="16129" width="12.140625" customWidth="1"/>
    <col min="16130" max="16130" width="12.28515625" customWidth="1"/>
    <col min="16131" max="16131" width="15" customWidth="1"/>
    <col min="16132" max="16132" width="14.42578125" customWidth="1"/>
  </cols>
  <sheetData>
    <row r="1" spans="1:5" x14ac:dyDescent="0.25">
      <c r="A1" s="31" t="s">
        <v>621</v>
      </c>
      <c r="B1" s="31"/>
      <c r="C1" s="31"/>
    </row>
    <row r="3" spans="1:5" x14ac:dyDescent="0.25">
      <c r="A3" s="32" t="s">
        <v>475</v>
      </c>
      <c r="B3" s="32" t="s">
        <v>622</v>
      </c>
      <c r="C3" s="32" t="s">
        <v>44</v>
      </c>
      <c r="D3" s="32" t="s">
        <v>46</v>
      </c>
      <c r="E3" s="32" t="s">
        <v>623</v>
      </c>
    </row>
    <row r="4" spans="1:5" x14ac:dyDescent="0.25">
      <c r="A4" s="32"/>
      <c r="B4" s="32"/>
      <c r="C4" s="32"/>
      <c r="D4" s="32"/>
      <c r="E4" s="32"/>
    </row>
    <row r="5" spans="1:5" x14ac:dyDescent="0.25">
      <c r="A5" s="33">
        <v>800210</v>
      </c>
      <c r="B5" t="s">
        <v>624</v>
      </c>
    </row>
    <row r="6" spans="1:5" x14ac:dyDescent="0.25">
      <c r="A6" s="33">
        <v>800220</v>
      </c>
      <c r="B6" t="s">
        <v>625</v>
      </c>
    </row>
    <row r="7" spans="1:5" x14ac:dyDescent="0.25">
      <c r="A7" s="33">
        <v>800210</v>
      </c>
      <c r="B7" t="s">
        <v>626</v>
      </c>
    </row>
    <row r="8" spans="1:5" x14ac:dyDescent="0.25">
      <c r="A8" s="33">
        <v>800230</v>
      </c>
      <c r="B8" t="s">
        <v>627</v>
      </c>
    </row>
    <row r="9" spans="1:5" x14ac:dyDescent="0.25">
      <c r="A9" s="33">
        <v>800240</v>
      </c>
      <c r="B9" t="s">
        <v>628</v>
      </c>
    </row>
    <row r="10" spans="1:5" x14ac:dyDescent="0.25">
      <c r="A10" s="33">
        <v>800250</v>
      </c>
      <c r="B10" t="s">
        <v>629</v>
      </c>
    </row>
    <row r="11" spans="1:5" x14ac:dyDescent="0.25">
      <c r="A11" s="33">
        <v>800260</v>
      </c>
      <c r="B11" t="s">
        <v>610</v>
      </c>
    </row>
    <row r="14" spans="1:5" x14ac:dyDescent="0.25">
      <c r="A14" s="32" t="s">
        <v>630</v>
      </c>
    </row>
    <row r="16" spans="1:5" x14ac:dyDescent="0.25">
      <c r="A16" t="s">
        <v>631</v>
      </c>
      <c r="B16" t="s">
        <v>632</v>
      </c>
      <c r="C16" t="s">
        <v>633</v>
      </c>
    </row>
  </sheetData>
  <pageMargins left="0.7" right="0.7" top="0.78740157499999996" bottom="0.78740157499999996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opLeftCell="A19" workbookViewId="0">
      <selection activeCell="H13" sqref="H13"/>
    </sheetView>
  </sheetViews>
  <sheetFormatPr baseColWidth="10" defaultColWidth="10.85546875" defaultRowHeight="15" x14ac:dyDescent="0.25"/>
  <cols>
    <col min="1" max="2" width="10.85546875" style="20"/>
    <col min="3" max="3" width="28" style="20" customWidth="1"/>
    <col min="4" max="4" width="10.85546875" style="20"/>
    <col min="5" max="5" width="17.5703125" style="20" customWidth="1"/>
    <col min="6" max="258" width="10.85546875" style="20"/>
    <col min="259" max="259" width="28" style="20" customWidth="1"/>
    <col min="260" max="260" width="10.85546875" style="20"/>
    <col min="261" max="261" width="17.5703125" style="20" customWidth="1"/>
    <col min="262" max="514" width="10.85546875" style="20"/>
    <col min="515" max="515" width="28" style="20" customWidth="1"/>
    <col min="516" max="516" width="10.85546875" style="20"/>
    <col min="517" max="517" width="17.5703125" style="20" customWidth="1"/>
    <col min="518" max="770" width="10.85546875" style="20"/>
    <col min="771" max="771" width="28" style="20" customWidth="1"/>
    <col min="772" max="772" width="10.85546875" style="20"/>
    <col min="773" max="773" width="17.5703125" style="20" customWidth="1"/>
    <col min="774" max="1026" width="10.85546875" style="20"/>
    <col min="1027" max="1027" width="28" style="20" customWidth="1"/>
    <col min="1028" max="1028" width="10.85546875" style="20"/>
    <col min="1029" max="1029" width="17.5703125" style="20" customWidth="1"/>
    <col min="1030" max="1282" width="10.85546875" style="20"/>
    <col min="1283" max="1283" width="28" style="20" customWidth="1"/>
    <col min="1284" max="1284" width="10.85546875" style="20"/>
    <col min="1285" max="1285" width="17.5703125" style="20" customWidth="1"/>
    <col min="1286" max="1538" width="10.85546875" style="20"/>
    <col min="1539" max="1539" width="28" style="20" customWidth="1"/>
    <col min="1540" max="1540" width="10.85546875" style="20"/>
    <col min="1541" max="1541" width="17.5703125" style="20" customWidth="1"/>
    <col min="1542" max="1794" width="10.85546875" style="20"/>
    <col min="1795" max="1795" width="28" style="20" customWidth="1"/>
    <col min="1796" max="1796" width="10.85546875" style="20"/>
    <col min="1797" max="1797" width="17.5703125" style="20" customWidth="1"/>
    <col min="1798" max="2050" width="10.85546875" style="20"/>
    <col min="2051" max="2051" width="28" style="20" customWidth="1"/>
    <col min="2052" max="2052" width="10.85546875" style="20"/>
    <col min="2053" max="2053" width="17.5703125" style="20" customWidth="1"/>
    <col min="2054" max="2306" width="10.85546875" style="20"/>
    <col min="2307" max="2307" width="28" style="20" customWidth="1"/>
    <col min="2308" max="2308" width="10.85546875" style="20"/>
    <col min="2309" max="2309" width="17.5703125" style="20" customWidth="1"/>
    <col min="2310" max="2562" width="10.85546875" style="20"/>
    <col min="2563" max="2563" width="28" style="20" customWidth="1"/>
    <col min="2564" max="2564" width="10.85546875" style="20"/>
    <col min="2565" max="2565" width="17.5703125" style="20" customWidth="1"/>
    <col min="2566" max="2818" width="10.85546875" style="20"/>
    <col min="2819" max="2819" width="28" style="20" customWidth="1"/>
    <col min="2820" max="2820" width="10.85546875" style="20"/>
    <col min="2821" max="2821" width="17.5703125" style="20" customWidth="1"/>
    <col min="2822" max="3074" width="10.85546875" style="20"/>
    <col min="3075" max="3075" width="28" style="20" customWidth="1"/>
    <col min="3076" max="3076" width="10.85546875" style="20"/>
    <col min="3077" max="3077" width="17.5703125" style="20" customWidth="1"/>
    <col min="3078" max="3330" width="10.85546875" style="20"/>
    <col min="3331" max="3331" width="28" style="20" customWidth="1"/>
    <col min="3332" max="3332" width="10.85546875" style="20"/>
    <col min="3333" max="3333" width="17.5703125" style="20" customWidth="1"/>
    <col min="3334" max="3586" width="10.85546875" style="20"/>
    <col min="3587" max="3587" width="28" style="20" customWidth="1"/>
    <col min="3588" max="3588" width="10.85546875" style="20"/>
    <col min="3589" max="3589" width="17.5703125" style="20" customWidth="1"/>
    <col min="3590" max="3842" width="10.85546875" style="20"/>
    <col min="3843" max="3843" width="28" style="20" customWidth="1"/>
    <col min="3844" max="3844" width="10.85546875" style="20"/>
    <col min="3845" max="3845" width="17.5703125" style="20" customWidth="1"/>
    <col min="3846" max="4098" width="10.85546875" style="20"/>
    <col min="4099" max="4099" width="28" style="20" customWidth="1"/>
    <col min="4100" max="4100" width="10.85546875" style="20"/>
    <col min="4101" max="4101" width="17.5703125" style="20" customWidth="1"/>
    <col min="4102" max="4354" width="10.85546875" style="20"/>
    <col min="4355" max="4355" width="28" style="20" customWidth="1"/>
    <col min="4356" max="4356" width="10.85546875" style="20"/>
    <col min="4357" max="4357" width="17.5703125" style="20" customWidth="1"/>
    <col min="4358" max="4610" width="10.85546875" style="20"/>
    <col min="4611" max="4611" width="28" style="20" customWidth="1"/>
    <col min="4612" max="4612" width="10.85546875" style="20"/>
    <col min="4613" max="4613" width="17.5703125" style="20" customWidth="1"/>
    <col min="4614" max="4866" width="10.85546875" style="20"/>
    <col min="4867" max="4867" width="28" style="20" customWidth="1"/>
    <col min="4868" max="4868" width="10.85546875" style="20"/>
    <col min="4869" max="4869" width="17.5703125" style="20" customWidth="1"/>
    <col min="4870" max="5122" width="10.85546875" style="20"/>
    <col min="5123" max="5123" width="28" style="20" customWidth="1"/>
    <col min="5124" max="5124" width="10.85546875" style="20"/>
    <col min="5125" max="5125" width="17.5703125" style="20" customWidth="1"/>
    <col min="5126" max="5378" width="10.85546875" style="20"/>
    <col min="5379" max="5379" width="28" style="20" customWidth="1"/>
    <col min="5380" max="5380" width="10.85546875" style="20"/>
    <col min="5381" max="5381" width="17.5703125" style="20" customWidth="1"/>
    <col min="5382" max="5634" width="10.85546875" style="20"/>
    <col min="5635" max="5635" width="28" style="20" customWidth="1"/>
    <col min="5636" max="5636" width="10.85546875" style="20"/>
    <col min="5637" max="5637" width="17.5703125" style="20" customWidth="1"/>
    <col min="5638" max="5890" width="10.85546875" style="20"/>
    <col min="5891" max="5891" width="28" style="20" customWidth="1"/>
    <col min="5892" max="5892" width="10.85546875" style="20"/>
    <col min="5893" max="5893" width="17.5703125" style="20" customWidth="1"/>
    <col min="5894" max="6146" width="10.85546875" style="20"/>
    <col min="6147" max="6147" width="28" style="20" customWidth="1"/>
    <col min="6148" max="6148" width="10.85546875" style="20"/>
    <col min="6149" max="6149" width="17.5703125" style="20" customWidth="1"/>
    <col min="6150" max="6402" width="10.85546875" style="20"/>
    <col min="6403" max="6403" width="28" style="20" customWidth="1"/>
    <col min="6404" max="6404" width="10.85546875" style="20"/>
    <col min="6405" max="6405" width="17.5703125" style="20" customWidth="1"/>
    <col min="6406" max="6658" width="10.85546875" style="20"/>
    <col min="6659" max="6659" width="28" style="20" customWidth="1"/>
    <col min="6660" max="6660" width="10.85546875" style="20"/>
    <col min="6661" max="6661" width="17.5703125" style="20" customWidth="1"/>
    <col min="6662" max="6914" width="10.85546875" style="20"/>
    <col min="6915" max="6915" width="28" style="20" customWidth="1"/>
    <col min="6916" max="6916" width="10.85546875" style="20"/>
    <col min="6917" max="6917" width="17.5703125" style="20" customWidth="1"/>
    <col min="6918" max="7170" width="10.85546875" style="20"/>
    <col min="7171" max="7171" width="28" style="20" customWidth="1"/>
    <col min="7172" max="7172" width="10.85546875" style="20"/>
    <col min="7173" max="7173" width="17.5703125" style="20" customWidth="1"/>
    <col min="7174" max="7426" width="10.85546875" style="20"/>
    <col min="7427" max="7427" width="28" style="20" customWidth="1"/>
    <col min="7428" max="7428" width="10.85546875" style="20"/>
    <col min="7429" max="7429" width="17.5703125" style="20" customWidth="1"/>
    <col min="7430" max="7682" width="10.85546875" style="20"/>
    <col min="7683" max="7683" width="28" style="20" customWidth="1"/>
    <col min="7684" max="7684" width="10.85546875" style="20"/>
    <col min="7685" max="7685" width="17.5703125" style="20" customWidth="1"/>
    <col min="7686" max="7938" width="10.85546875" style="20"/>
    <col min="7939" max="7939" width="28" style="20" customWidth="1"/>
    <col min="7940" max="7940" width="10.85546875" style="20"/>
    <col min="7941" max="7941" width="17.5703125" style="20" customWidth="1"/>
    <col min="7942" max="8194" width="10.85546875" style="20"/>
    <col min="8195" max="8195" width="28" style="20" customWidth="1"/>
    <col min="8196" max="8196" width="10.85546875" style="20"/>
    <col min="8197" max="8197" width="17.5703125" style="20" customWidth="1"/>
    <col min="8198" max="8450" width="10.85546875" style="20"/>
    <col min="8451" max="8451" width="28" style="20" customWidth="1"/>
    <col min="8452" max="8452" width="10.85546875" style="20"/>
    <col min="8453" max="8453" width="17.5703125" style="20" customWidth="1"/>
    <col min="8454" max="8706" width="10.85546875" style="20"/>
    <col min="8707" max="8707" width="28" style="20" customWidth="1"/>
    <col min="8708" max="8708" width="10.85546875" style="20"/>
    <col min="8709" max="8709" width="17.5703125" style="20" customWidth="1"/>
    <col min="8710" max="8962" width="10.85546875" style="20"/>
    <col min="8963" max="8963" width="28" style="20" customWidth="1"/>
    <col min="8964" max="8964" width="10.85546875" style="20"/>
    <col min="8965" max="8965" width="17.5703125" style="20" customWidth="1"/>
    <col min="8966" max="9218" width="10.85546875" style="20"/>
    <col min="9219" max="9219" width="28" style="20" customWidth="1"/>
    <col min="9220" max="9220" width="10.85546875" style="20"/>
    <col min="9221" max="9221" width="17.5703125" style="20" customWidth="1"/>
    <col min="9222" max="9474" width="10.85546875" style="20"/>
    <col min="9475" max="9475" width="28" style="20" customWidth="1"/>
    <col min="9476" max="9476" width="10.85546875" style="20"/>
    <col min="9477" max="9477" width="17.5703125" style="20" customWidth="1"/>
    <col min="9478" max="9730" width="10.85546875" style="20"/>
    <col min="9731" max="9731" width="28" style="20" customWidth="1"/>
    <col min="9732" max="9732" width="10.85546875" style="20"/>
    <col min="9733" max="9733" width="17.5703125" style="20" customWidth="1"/>
    <col min="9734" max="9986" width="10.85546875" style="20"/>
    <col min="9987" max="9987" width="28" style="20" customWidth="1"/>
    <col min="9988" max="9988" width="10.85546875" style="20"/>
    <col min="9989" max="9989" width="17.5703125" style="20" customWidth="1"/>
    <col min="9990" max="10242" width="10.85546875" style="20"/>
    <col min="10243" max="10243" width="28" style="20" customWidth="1"/>
    <col min="10244" max="10244" width="10.85546875" style="20"/>
    <col min="10245" max="10245" width="17.5703125" style="20" customWidth="1"/>
    <col min="10246" max="10498" width="10.85546875" style="20"/>
    <col min="10499" max="10499" width="28" style="20" customWidth="1"/>
    <col min="10500" max="10500" width="10.85546875" style="20"/>
    <col min="10501" max="10501" width="17.5703125" style="20" customWidth="1"/>
    <col min="10502" max="10754" width="10.85546875" style="20"/>
    <col min="10755" max="10755" width="28" style="20" customWidth="1"/>
    <col min="10756" max="10756" width="10.85546875" style="20"/>
    <col min="10757" max="10757" width="17.5703125" style="20" customWidth="1"/>
    <col min="10758" max="11010" width="10.85546875" style="20"/>
    <col min="11011" max="11011" width="28" style="20" customWidth="1"/>
    <col min="11012" max="11012" width="10.85546875" style="20"/>
    <col min="11013" max="11013" width="17.5703125" style="20" customWidth="1"/>
    <col min="11014" max="11266" width="10.85546875" style="20"/>
    <col min="11267" max="11267" width="28" style="20" customWidth="1"/>
    <col min="11268" max="11268" width="10.85546875" style="20"/>
    <col min="11269" max="11269" width="17.5703125" style="20" customWidth="1"/>
    <col min="11270" max="11522" width="10.85546875" style="20"/>
    <col min="11523" max="11523" width="28" style="20" customWidth="1"/>
    <col min="11524" max="11524" width="10.85546875" style="20"/>
    <col min="11525" max="11525" width="17.5703125" style="20" customWidth="1"/>
    <col min="11526" max="11778" width="10.85546875" style="20"/>
    <col min="11779" max="11779" width="28" style="20" customWidth="1"/>
    <col min="11780" max="11780" width="10.85546875" style="20"/>
    <col min="11781" max="11781" width="17.5703125" style="20" customWidth="1"/>
    <col min="11782" max="12034" width="10.85546875" style="20"/>
    <col min="12035" max="12035" width="28" style="20" customWidth="1"/>
    <col min="12036" max="12036" width="10.85546875" style="20"/>
    <col min="12037" max="12037" width="17.5703125" style="20" customWidth="1"/>
    <col min="12038" max="12290" width="10.85546875" style="20"/>
    <col min="12291" max="12291" width="28" style="20" customWidth="1"/>
    <col min="12292" max="12292" width="10.85546875" style="20"/>
    <col min="12293" max="12293" width="17.5703125" style="20" customWidth="1"/>
    <col min="12294" max="12546" width="10.85546875" style="20"/>
    <col min="12547" max="12547" width="28" style="20" customWidth="1"/>
    <col min="12548" max="12548" width="10.85546875" style="20"/>
    <col min="12549" max="12549" width="17.5703125" style="20" customWidth="1"/>
    <col min="12550" max="12802" width="10.85546875" style="20"/>
    <col min="12803" max="12803" width="28" style="20" customWidth="1"/>
    <col min="12804" max="12804" width="10.85546875" style="20"/>
    <col min="12805" max="12805" width="17.5703125" style="20" customWidth="1"/>
    <col min="12806" max="13058" width="10.85546875" style="20"/>
    <col min="13059" max="13059" width="28" style="20" customWidth="1"/>
    <col min="13060" max="13060" width="10.85546875" style="20"/>
    <col min="13061" max="13061" width="17.5703125" style="20" customWidth="1"/>
    <col min="13062" max="13314" width="10.85546875" style="20"/>
    <col min="13315" max="13315" width="28" style="20" customWidth="1"/>
    <col min="13316" max="13316" width="10.85546875" style="20"/>
    <col min="13317" max="13317" width="17.5703125" style="20" customWidth="1"/>
    <col min="13318" max="13570" width="10.85546875" style="20"/>
    <col min="13571" max="13571" width="28" style="20" customWidth="1"/>
    <col min="13572" max="13572" width="10.85546875" style="20"/>
    <col min="13573" max="13573" width="17.5703125" style="20" customWidth="1"/>
    <col min="13574" max="13826" width="10.85546875" style="20"/>
    <col min="13827" max="13827" width="28" style="20" customWidth="1"/>
    <col min="13828" max="13828" width="10.85546875" style="20"/>
    <col min="13829" max="13829" width="17.5703125" style="20" customWidth="1"/>
    <col min="13830" max="14082" width="10.85546875" style="20"/>
    <col min="14083" max="14083" width="28" style="20" customWidth="1"/>
    <col min="14084" max="14084" width="10.85546875" style="20"/>
    <col min="14085" max="14085" width="17.5703125" style="20" customWidth="1"/>
    <col min="14086" max="14338" width="10.85546875" style="20"/>
    <col min="14339" max="14339" width="28" style="20" customWidth="1"/>
    <col min="14340" max="14340" width="10.85546875" style="20"/>
    <col min="14341" max="14341" width="17.5703125" style="20" customWidth="1"/>
    <col min="14342" max="14594" width="10.85546875" style="20"/>
    <col min="14595" max="14595" width="28" style="20" customWidth="1"/>
    <col min="14596" max="14596" width="10.85546875" style="20"/>
    <col min="14597" max="14597" width="17.5703125" style="20" customWidth="1"/>
    <col min="14598" max="14850" width="10.85546875" style="20"/>
    <col min="14851" max="14851" width="28" style="20" customWidth="1"/>
    <col min="14852" max="14852" width="10.85546875" style="20"/>
    <col min="14853" max="14853" width="17.5703125" style="20" customWidth="1"/>
    <col min="14854" max="15106" width="10.85546875" style="20"/>
    <col min="15107" max="15107" width="28" style="20" customWidth="1"/>
    <col min="15108" max="15108" width="10.85546875" style="20"/>
    <col min="15109" max="15109" width="17.5703125" style="20" customWidth="1"/>
    <col min="15110" max="15362" width="10.85546875" style="20"/>
    <col min="15363" max="15363" width="28" style="20" customWidth="1"/>
    <col min="15364" max="15364" width="10.85546875" style="20"/>
    <col min="15365" max="15365" width="17.5703125" style="20" customWidth="1"/>
    <col min="15366" max="15618" width="10.85546875" style="20"/>
    <col min="15619" max="15619" width="28" style="20" customWidth="1"/>
    <col min="15620" max="15620" width="10.85546875" style="20"/>
    <col min="15621" max="15621" width="17.5703125" style="20" customWidth="1"/>
    <col min="15622" max="15874" width="10.85546875" style="20"/>
    <col min="15875" max="15875" width="28" style="20" customWidth="1"/>
    <col min="15876" max="15876" width="10.85546875" style="20"/>
    <col min="15877" max="15877" width="17.5703125" style="20" customWidth="1"/>
    <col min="15878" max="16130" width="10.85546875" style="20"/>
    <col min="16131" max="16131" width="28" style="20" customWidth="1"/>
    <col min="16132" max="16132" width="10.85546875" style="20"/>
    <col min="16133" max="16133" width="17.5703125" style="20" customWidth="1"/>
    <col min="16134" max="16384" width="10.85546875" style="20"/>
  </cols>
  <sheetData>
    <row r="1" spans="1:13" ht="15.75" x14ac:dyDescent="0.25">
      <c r="A1" s="17"/>
      <c r="B1" s="18" t="s">
        <v>466</v>
      </c>
      <c r="C1" s="19"/>
      <c r="D1" s="19"/>
      <c r="E1" s="19"/>
      <c r="F1" s="19"/>
      <c r="G1" s="19"/>
      <c r="H1" s="17"/>
      <c r="I1" s="17"/>
      <c r="J1" s="17"/>
      <c r="K1" s="17"/>
      <c r="L1" s="17"/>
      <c r="M1" s="17"/>
    </row>
    <row r="2" spans="1:13" ht="15.75" x14ac:dyDescent="0.25">
      <c r="A2" s="17"/>
      <c r="B2" s="21"/>
      <c r="C2" s="22"/>
      <c r="D2" s="19"/>
      <c r="E2" s="19"/>
      <c r="F2" s="19"/>
      <c r="G2" s="19"/>
      <c r="H2" s="17"/>
      <c r="I2" s="17"/>
      <c r="J2" s="17"/>
      <c r="K2" s="17"/>
      <c r="L2" s="17"/>
      <c r="M2" s="17"/>
    </row>
    <row r="3" spans="1:13" ht="15.75" x14ac:dyDescent="0.25">
      <c r="A3" s="17"/>
      <c r="B3" s="23" t="s">
        <v>577</v>
      </c>
      <c r="C3" s="24" t="s">
        <v>467</v>
      </c>
      <c r="D3" s="19"/>
      <c r="E3" s="19"/>
      <c r="F3" s="19"/>
      <c r="G3" s="19"/>
      <c r="H3" s="17"/>
      <c r="I3" s="17"/>
      <c r="J3" s="17"/>
      <c r="K3" s="17"/>
      <c r="L3" s="17"/>
      <c r="M3" s="17"/>
    </row>
    <row r="4" spans="1:13" ht="15.75" x14ac:dyDescent="0.25">
      <c r="A4" s="17"/>
      <c r="B4" s="21"/>
      <c r="C4" s="19" t="s">
        <v>468</v>
      </c>
      <c r="D4" s="19"/>
      <c r="E4" s="19"/>
      <c r="F4" s="19"/>
      <c r="G4" s="19"/>
      <c r="H4" s="17"/>
      <c r="I4" s="17"/>
      <c r="J4" s="17"/>
      <c r="K4" s="17"/>
      <c r="L4" s="17"/>
      <c r="M4" s="17"/>
    </row>
    <row r="5" spans="1:13" ht="15.75" x14ac:dyDescent="0.25">
      <c r="A5" s="17"/>
      <c r="B5" s="25"/>
      <c r="C5" s="19" t="s">
        <v>469</v>
      </c>
      <c r="D5" s="19"/>
      <c r="E5" s="19"/>
      <c r="F5" s="19"/>
      <c r="G5" s="19"/>
      <c r="H5" s="17"/>
      <c r="I5" s="17"/>
      <c r="J5" s="17"/>
      <c r="K5" s="17"/>
      <c r="L5" s="17"/>
      <c r="M5" s="17"/>
    </row>
    <row r="6" spans="1:13" ht="15.75" x14ac:dyDescent="0.25">
      <c r="A6" s="17"/>
      <c r="B6" s="25"/>
      <c r="C6" s="19"/>
      <c r="D6" s="19"/>
      <c r="E6" s="19"/>
      <c r="F6" s="19"/>
      <c r="G6" s="19"/>
      <c r="H6" s="17"/>
      <c r="I6" s="17"/>
      <c r="J6" s="17"/>
      <c r="K6" s="17"/>
      <c r="L6" s="17"/>
      <c r="M6" s="17"/>
    </row>
    <row r="7" spans="1:13" ht="15.75" x14ac:dyDescent="0.25">
      <c r="A7" s="17"/>
      <c r="B7" s="26" t="s">
        <v>578</v>
      </c>
      <c r="C7" s="27" t="s">
        <v>579</v>
      </c>
      <c r="D7" s="27"/>
      <c r="E7" s="19"/>
      <c r="F7" s="19"/>
      <c r="G7" s="19"/>
      <c r="H7" s="17"/>
      <c r="I7" s="17"/>
      <c r="J7" s="17"/>
      <c r="K7" s="17"/>
      <c r="L7" s="17"/>
      <c r="M7" s="17"/>
    </row>
    <row r="8" spans="1:13" ht="15.75" x14ac:dyDescent="0.25">
      <c r="A8" s="17"/>
      <c r="B8" s="25"/>
      <c r="C8" s="19" t="s">
        <v>468</v>
      </c>
      <c r="D8" s="19"/>
      <c r="E8" s="19"/>
      <c r="F8" s="19"/>
      <c r="G8" s="19"/>
      <c r="H8" s="17"/>
      <c r="I8" s="17"/>
      <c r="J8" s="17"/>
      <c r="K8" s="17"/>
      <c r="L8" s="17"/>
      <c r="M8" s="17"/>
    </row>
    <row r="9" spans="1:13" ht="15.75" x14ac:dyDescent="0.25">
      <c r="A9" s="17"/>
      <c r="B9" s="25"/>
      <c r="C9" s="19" t="s">
        <v>470</v>
      </c>
      <c r="D9" s="19"/>
      <c r="E9" s="19"/>
      <c r="F9" s="19"/>
      <c r="G9" s="19"/>
      <c r="H9" s="17"/>
      <c r="I9" s="17"/>
      <c r="J9" s="17"/>
      <c r="K9" s="17"/>
      <c r="L9" s="17"/>
      <c r="M9" s="17"/>
    </row>
    <row r="10" spans="1:13" ht="15.75" x14ac:dyDescent="0.25">
      <c r="A10" s="17"/>
      <c r="B10" s="25"/>
      <c r="C10" s="19"/>
      <c r="D10" s="19"/>
      <c r="E10" s="19"/>
      <c r="F10" s="19"/>
      <c r="G10" s="19"/>
      <c r="H10" s="17"/>
      <c r="I10" s="17"/>
      <c r="J10" s="17"/>
      <c r="K10" s="17"/>
      <c r="L10" s="17"/>
      <c r="M10" s="17"/>
    </row>
    <row r="11" spans="1:13" ht="15.75" x14ac:dyDescent="0.25">
      <c r="A11" s="17"/>
      <c r="B11" s="26" t="s">
        <v>580</v>
      </c>
      <c r="C11" s="27" t="s">
        <v>581</v>
      </c>
      <c r="D11" s="27"/>
      <c r="E11" s="27"/>
      <c r="F11" s="28"/>
      <c r="G11" s="19"/>
      <c r="H11" s="17"/>
      <c r="I11" s="17"/>
      <c r="J11" s="17"/>
      <c r="K11" s="17"/>
      <c r="L11" s="17"/>
      <c r="M11" s="17"/>
    </row>
    <row r="12" spans="1:13" ht="15.75" x14ac:dyDescent="0.25">
      <c r="A12" s="17"/>
      <c r="B12" s="25"/>
      <c r="C12" s="19" t="s">
        <v>468</v>
      </c>
      <c r="D12" s="19"/>
      <c r="E12" s="19"/>
      <c r="F12" s="19"/>
      <c r="G12" s="19"/>
      <c r="H12" s="17"/>
      <c r="I12" s="17"/>
      <c r="J12" s="17"/>
      <c r="K12" s="17"/>
      <c r="L12" s="17"/>
      <c r="M12" s="17"/>
    </row>
    <row r="13" spans="1:13" ht="15.75" x14ac:dyDescent="0.25">
      <c r="A13" s="17"/>
      <c r="B13" s="25"/>
      <c r="C13" s="19" t="s">
        <v>471</v>
      </c>
      <c r="D13" s="19"/>
      <c r="E13" s="19"/>
      <c r="F13" s="19"/>
      <c r="G13" s="19"/>
      <c r="H13" s="17"/>
      <c r="I13" s="17"/>
      <c r="J13" s="17"/>
      <c r="K13" s="17"/>
      <c r="L13" s="17"/>
      <c r="M13" s="17"/>
    </row>
    <row r="14" spans="1:13" ht="15.75" x14ac:dyDescent="0.25">
      <c r="A14" s="17"/>
      <c r="B14" s="25"/>
      <c r="C14" s="19" t="s">
        <v>582</v>
      </c>
      <c r="D14" s="19"/>
      <c r="E14" s="19"/>
      <c r="F14" s="19"/>
      <c r="G14" s="19"/>
      <c r="H14" s="17"/>
      <c r="I14" s="17"/>
      <c r="J14" s="17"/>
      <c r="K14" s="17"/>
      <c r="L14" s="17"/>
      <c r="M14" s="17"/>
    </row>
    <row r="15" spans="1:13" ht="15.75" x14ac:dyDescent="0.25">
      <c r="A15" s="17"/>
      <c r="B15" s="25"/>
      <c r="C15" s="27" t="s">
        <v>583</v>
      </c>
      <c r="D15" s="19"/>
      <c r="E15" s="19"/>
      <c r="F15" s="19"/>
      <c r="G15" s="19"/>
      <c r="H15" s="17"/>
      <c r="I15" s="17"/>
      <c r="J15" s="17"/>
      <c r="K15" s="17"/>
      <c r="L15" s="17"/>
      <c r="M15" s="17"/>
    </row>
    <row r="16" spans="1:13" ht="15.75" x14ac:dyDescent="0.25">
      <c r="A16" s="17"/>
      <c r="B16" s="25"/>
      <c r="C16" s="27" t="s">
        <v>584</v>
      </c>
      <c r="D16" s="19"/>
      <c r="E16" s="19"/>
      <c r="F16" s="19"/>
      <c r="G16" s="19"/>
      <c r="H16" s="17"/>
      <c r="I16" s="17"/>
      <c r="J16" s="17"/>
      <c r="K16" s="17"/>
      <c r="L16" s="17"/>
      <c r="M16" s="17"/>
    </row>
    <row r="17" spans="1:13" ht="15.75" x14ac:dyDescent="0.25">
      <c r="A17" s="17"/>
      <c r="B17" s="25"/>
      <c r="C17" s="27" t="s">
        <v>585</v>
      </c>
      <c r="D17" s="19"/>
      <c r="E17" s="19"/>
      <c r="F17" s="19"/>
      <c r="G17" s="19"/>
      <c r="H17" s="17"/>
      <c r="I17" s="17"/>
      <c r="J17" s="17"/>
      <c r="K17" s="17"/>
      <c r="L17" s="17"/>
      <c r="M17" s="17"/>
    </row>
    <row r="18" spans="1:13" ht="15.75" x14ac:dyDescent="0.25">
      <c r="A18" s="17"/>
      <c r="B18" s="25"/>
      <c r="D18" s="19"/>
      <c r="E18" s="19"/>
      <c r="F18" s="19"/>
      <c r="G18" s="19"/>
      <c r="H18" s="17"/>
      <c r="I18" s="17"/>
      <c r="J18" s="17"/>
      <c r="K18" s="17"/>
      <c r="L18" s="17"/>
      <c r="M18" s="17"/>
    </row>
    <row r="19" spans="1:13" ht="15.75" x14ac:dyDescent="0.25">
      <c r="A19" s="17"/>
      <c r="B19" s="26" t="s">
        <v>586</v>
      </c>
      <c r="C19" s="27" t="s">
        <v>472</v>
      </c>
      <c r="D19" s="19"/>
      <c r="E19" s="19"/>
      <c r="F19" s="19"/>
      <c r="G19" s="19"/>
      <c r="H19" s="17"/>
      <c r="I19" s="17"/>
      <c r="J19" s="17"/>
      <c r="K19" s="17"/>
      <c r="L19" s="17"/>
      <c r="M19" s="17"/>
    </row>
    <row r="20" spans="1:13" ht="15.75" x14ac:dyDescent="0.25">
      <c r="A20" s="17"/>
      <c r="B20" s="25"/>
      <c r="C20" s="19" t="s">
        <v>587</v>
      </c>
      <c r="D20" s="19"/>
      <c r="E20" s="19"/>
      <c r="F20" s="19"/>
      <c r="G20" s="19"/>
      <c r="H20" s="17"/>
      <c r="I20" s="17"/>
      <c r="J20" s="17"/>
      <c r="K20" s="17"/>
      <c r="L20" s="17"/>
      <c r="M20" s="17"/>
    </row>
    <row r="21" spans="1:13" ht="15.75" x14ac:dyDescent="0.25">
      <c r="A21" s="17"/>
      <c r="B21" s="25"/>
      <c r="C21" s="19" t="s">
        <v>473</v>
      </c>
      <c r="D21" s="19"/>
      <c r="E21" s="19"/>
      <c r="F21" s="19" t="s">
        <v>588</v>
      </c>
      <c r="G21" s="19"/>
      <c r="H21" s="17"/>
      <c r="I21" s="17"/>
      <c r="J21" s="17"/>
      <c r="K21" s="17"/>
      <c r="L21" s="17"/>
      <c r="M21" s="17"/>
    </row>
    <row r="22" spans="1:13" ht="15.75" x14ac:dyDescent="0.25">
      <c r="A22" s="17"/>
      <c r="B22" s="25"/>
      <c r="C22" s="19" t="s">
        <v>589</v>
      </c>
      <c r="D22" s="19"/>
      <c r="E22" s="19"/>
      <c r="F22" s="17" t="s">
        <v>590</v>
      </c>
      <c r="G22" s="19"/>
      <c r="H22" s="17"/>
      <c r="I22" s="17"/>
      <c r="J22" s="17"/>
      <c r="K22" s="17"/>
      <c r="L22" s="17"/>
      <c r="M22" s="17"/>
    </row>
    <row r="23" spans="1:13" ht="15.75" x14ac:dyDescent="0.25">
      <c r="A23" s="17"/>
      <c r="B23" s="25"/>
      <c r="C23" s="19" t="s">
        <v>591</v>
      </c>
      <c r="D23" s="19"/>
      <c r="E23" s="19"/>
      <c r="F23" s="17" t="s">
        <v>592</v>
      </c>
      <c r="G23" s="19"/>
      <c r="H23" s="17"/>
      <c r="I23" s="17"/>
      <c r="J23" s="17"/>
      <c r="K23" s="17"/>
      <c r="L23" s="17"/>
      <c r="M23" s="17"/>
    </row>
    <row r="24" spans="1:13" ht="15.75" x14ac:dyDescent="0.25">
      <c r="A24" s="17"/>
      <c r="B24" s="25"/>
      <c r="C24" s="19" t="s">
        <v>593</v>
      </c>
      <c r="D24" s="19"/>
      <c r="E24" s="19"/>
      <c r="F24" s="17" t="s">
        <v>594</v>
      </c>
      <c r="G24" s="19"/>
      <c r="H24" s="17"/>
      <c r="I24" s="17"/>
      <c r="J24" s="17"/>
      <c r="K24" s="17"/>
      <c r="L24" s="17"/>
      <c r="M24" s="17"/>
    </row>
    <row r="25" spans="1:13" ht="15.75" x14ac:dyDescent="0.25">
      <c r="A25" s="17"/>
      <c r="B25" s="25"/>
      <c r="C25" s="19" t="s">
        <v>595</v>
      </c>
      <c r="D25" s="19"/>
      <c r="E25" s="19"/>
      <c r="F25" s="17" t="s">
        <v>596</v>
      </c>
      <c r="G25" s="19"/>
      <c r="H25" s="17"/>
      <c r="I25" s="17"/>
      <c r="J25" s="17"/>
      <c r="K25" s="17"/>
      <c r="L25" s="17"/>
      <c r="M25" s="17"/>
    </row>
    <row r="26" spans="1:13" ht="15.75" x14ac:dyDescent="0.25">
      <c r="A26" s="17"/>
      <c r="B26" s="19"/>
      <c r="C26" s="19" t="s">
        <v>597</v>
      </c>
      <c r="D26" s="19"/>
      <c r="E26" s="19"/>
      <c r="F26" s="17" t="s">
        <v>598</v>
      </c>
      <c r="G26" s="19"/>
      <c r="H26" s="17"/>
      <c r="I26" s="17"/>
      <c r="J26" s="17"/>
      <c r="K26" s="17"/>
      <c r="L26" s="17"/>
      <c r="M26" s="17"/>
    </row>
    <row r="27" spans="1:13" ht="15.75" x14ac:dyDescent="0.25">
      <c r="A27" s="17"/>
      <c r="B27" s="19"/>
      <c r="C27" s="27" t="s">
        <v>599</v>
      </c>
      <c r="D27" s="19"/>
      <c r="E27" s="19"/>
      <c r="F27" s="17"/>
      <c r="G27" s="19"/>
      <c r="H27" s="17"/>
      <c r="I27" s="17"/>
      <c r="J27" s="17"/>
      <c r="K27" s="17"/>
      <c r="L27" s="17"/>
      <c r="M27" s="17"/>
    </row>
    <row r="28" spans="1:13" ht="15.75" x14ac:dyDescent="0.25">
      <c r="A28" s="17"/>
      <c r="B28" s="19"/>
      <c r="C28" s="27" t="s">
        <v>600</v>
      </c>
      <c r="D28" s="19"/>
      <c r="E28" s="19"/>
      <c r="F28" s="17"/>
      <c r="G28" s="19"/>
      <c r="H28" s="17"/>
      <c r="I28" s="17"/>
      <c r="J28" s="17"/>
      <c r="K28" s="17"/>
      <c r="L28" s="17"/>
      <c r="M28" s="17"/>
    </row>
    <row r="29" spans="1:13" ht="15.75" x14ac:dyDescent="0.25">
      <c r="A29" s="17"/>
      <c r="B29" s="19"/>
      <c r="C29" s="27" t="s">
        <v>601</v>
      </c>
      <c r="D29" s="19"/>
      <c r="E29" s="19"/>
      <c r="F29" s="17"/>
      <c r="G29" s="19"/>
      <c r="H29" s="17"/>
      <c r="I29" s="17"/>
      <c r="J29" s="17"/>
      <c r="K29" s="17"/>
      <c r="L29" s="17"/>
      <c r="M29" s="17"/>
    </row>
    <row r="30" spans="1:13" ht="15.75" x14ac:dyDescent="0.25">
      <c r="A30" s="17"/>
      <c r="B30" s="19"/>
      <c r="C30" s="19"/>
      <c r="D30" s="19"/>
      <c r="E30" s="19"/>
      <c r="F30" s="19"/>
      <c r="G30" s="19"/>
      <c r="H30" s="17"/>
      <c r="I30" s="17"/>
      <c r="J30" s="17"/>
      <c r="K30" s="17"/>
      <c r="L30" s="17"/>
      <c r="M30" s="17"/>
    </row>
    <row r="31" spans="1:13" ht="15.75" x14ac:dyDescent="0.25">
      <c r="A31" s="17"/>
      <c r="B31" s="27" t="s">
        <v>474</v>
      </c>
      <c r="C31" s="19"/>
      <c r="D31" s="19"/>
      <c r="E31" s="19"/>
      <c r="F31" s="19"/>
      <c r="G31" s="19"/>
      <c r="H31" s="17"/>
      <c r="I31" s="17"/>
      <c r="J31" s="17"/>
      <c r="K31" s="17"/>
      <c r="L31" s="17"/>
      <c r="M31" s="17"/>
    </row>
    <row r="32" spans="1:13" ht="15.75" x14ac:dyDescent="0.25">
      <c r="A32" s="17"/>
      <c r="B32" s="19"/>
      <c r="C32" s="19"/>
      <c r="D32" s="19"/>
      <c r="E32" s="19"/>
      <c r="F32" s="19"/>
      <c r="G32" s="19"/>
      <c r="H32" s="17"/>
      <c r="I32" s="17"/>
      <c r="J32" s="17"/>
      <c r="K32" s="17"/>
      <c r="L32" s="17"/>
      <c r="M32" s="17"/>
    </row>
    <row r="33" spans="1:13" ht="15.75" x14ac:dyDescent="0.25">
      <c r="A33" s="17"/>
      <c r="B33" s="19" t="s">
        <v>475</v>
      </c>
      <c r="C33" s="17" t="s">
        <v>508</v>
      </c>
      <c r="D33" s="17" t="s">
        <v>602</v>
      </c>
      <c r="E33" s="17" t="s">
        <v>105</v>
      </c>
      <c r="F33" s="17" t="s">
        <v>603</v>
      </c>
      <c r="G33" s="19"/>
      <c r="H33" s="17"/>
      <c r="I33" s="17"/>
      <c r="J33" s="19"/>
      <c r="K33" s="19"/>
      <c r="L33" s="19"/>
      <c r="M33" s="19"/>
    </row>
    <row r="34" spans="1:13" ht="15.75" x14ac:dyDescent="0.25">
      <c r="A34" s="17"/>
      <c r="B34" s="19" t="s">
        <v>475</v>
      </c>
      <c r="C34" s="17" t="s">
        <v>604</v>
      </c>
      <c r="D34" s="17" t="s">
        <v>602</v>
      </c>
      <c r="E34" s="17" t="s">
        <v>117</v>
      </c>
      <c r="F34" s="17" t="s">
        <v>605</v>
      </c>
      <c r="G34" s="19"/>
      <c r="H34" s="17"/>
      <c r="I34" s="17"/>
      <c r="J34" s="19"/>
      <c r="K34" s="19"/>
      <c r="L34" s="19"/>
      <c r="M34" s="19"/>
    </row>
    <row r="35" spans="1:13" ht="15.75" x14ac:dyDescent="0.25">
      <c r="A35" s="17"/>
      <c r="B35" s="19" t="s">
        <v>475</v>
      </c>
      <c r="C35" s="17" t="s">
        <v>606</v>
      </c>
      <c r="D35" s="17" t="s">
        <v>607</v>
      </c>
      <c r="E35" s="17" t="s">
        <v>110</v>
      </c>
      <c r="F35" s="17" t="s">
        <v>608</v>
      </c>
      <c r="G35" s="19"/>
      <c r="H35" s="17"/>
      <c r="I35" s="17"/>
      <c r="J35" s="19"/>
      <c r="K35" s="19"/>
      <c r="L35" s="19"/>
      <c r="M35" s="19"/>
    </row>
    <row r="36" spans="1:13" ht="15.75" x14ac:dyDescent="0.25">
      <c r="A36" s="17"/>
      <c r="B36" s="19" t="s">
        <v>475</v>
      </c>
      <c r="C36" s="17" t="s">
        <v>609</v>
      </c>
      <c r="D36" s="17" t="s">
        <v>602</v>
      </c>
      <c r="E36" s="17" t="s">
        <v>119</v>
      </c>
      <c r="F36" s="17" t="s">
        <v>610</v>
      </c>
      <c r="G36" s="19"/>
      <c r="H36" s="17"/>
      <c r="I36" s="17"/>
      <c r="J36" s="19"/>
      <c r="K36" s="19"/>
      <c r="L36" s="19"/>
      <c r="M36" s="19"/>
    </row>
    <row r="37" spans="1:13" ht="15.75" x14ac:dyDescent="0.25">
      <c r="A37" s="17"/>
      <c r="B37" s="19" t="s">
        <v>475</v>
      </c>
      <c r="C37" s="17" t="s">
        <v>611</v>
      </c>
      <c r="D37" s="17" t="s">
        <v>602</v>
      </c>
      <c r="E37" s="17" t="s">
        <v>108</v>
      </c>
      <c r="F37" s="17" t="s">
        <v>590</v>
      </c>
      <c r="G37" s="19"/>
      <c r="H37" s="17"/>
      <c r="I37" s="17"/>
      <c r="J37" s="19"/>
      <c r="K37" s="19"/>
      <c r="L37" s="19"/>
      <c r="M37" s="19"/>
    </row>
    <row r="38" spans="1:13" ht="15.75" x14ac:dyDescent="0.25">
      <c r="A38" s="17"/>
      <c r="B38" s="19" t="s">
        <v>475</v>
      </c>
      <c r="C38" s="17" t="s">
        <v>612</v>
      </c>
      <c r="D38" s="17" t="s">
        <v>602</v>
      </c>
      <c r="E38" s="17" t="s">
        <v>109</v>
      </c>
      <c r="F38" s="17" t="s">
        <v>592</v>
      </c>
      <c r="G38" s="19"/>
      <c r="H38" s="17"/>
      <c r="I38" s="17"/>
      <c r="J38" s="19"/>
      <c r="K38" s="19"/>
      <c r="L38" s="19"/>
      <c r="M38" s="19"/>
    </row>
    <row r="39" spans="1:13" ht="15.75" x14ac:dyDescent="0.25">
      <c r="A39" s="17"/>
      <c r="B39" s="19" t="s">
        <v>475</v>
      </c>
      <c r="C39" s="17" t="s">
        <v>613</v>
      </c>
      <c r="D39" s="17" t="s">
        <v>602</v>
      </c>
      <c r="E39" s="17" t="s">
        <v>114</v>
      </c>
      <c r="F39" s="17" t="s">
        <v>594</v>
      </c>
      <c r="G39" s="19"/>
      <c r="H39" s="17"/>
      <c r="I39" s="17"/>
      <c r="J39" s="19"/>
      <c r="K39" s="19"/>
      <c r="L39" s="19"/>
      <c r="M39" s="19"/>
    </row>
    <row r="40" spans="1:13" ht="15.75" x14ac:dyDescent="0.25">
      <c r="A40" s="17"/>
      <c r="B40" s="19" t="s">
        <v>475</v>
      </c>
      <c r="C40" s="17" t="s">
        <v>614</v>
      </c>
      <c r="D40" s="17" t="s">
        <v>602</v>
      </c>
      <c r="E40" s="17" t="s">
        <v>112</v>
      </c>
      <c r="F40" s="17" t="s">
        <v>596</v>
      </c>
      <c r="G40" s="19"/>
      <c r="H40" s="17"/>
      <c r="I40" s="17"/>
      <c r="J40" s="19"/>
      <c r="K40" s="19"/>
      <c r="L40" s="19"/>
      <c r="M40" s="19"/>
    </row>
    <row r="41" spans="1:13" ht="15.75" x14ac:dyDescent="0.25">
      <c r="A41" s="17"/>
      <c r="B41" s="19" t="s">
        <v>475</v>
      </c>
      <c r="C41" s="17" t="s">
        <v>615</v>
      </c>
      <c r="D41" s="17" t="s">
        <v>602</v>
      </c>
      <c r="E41" s="17" t="s">
        <v>111</v>
      </c>
      <c r="F41" s="17" t="s">
        <v>598</v>
      </c>
      <c r="G41" s="19"/>
      <c r="H41" s="17"/>
      <c r="I41" s="17"/>
      <c r="J41" s="19"/>
      <c r="K41" s="19"/>
      <c r="L41" s="19"/>
      <c r="M41" s="19"/>
    </row>
    <row r="42" spans="1:13" ht="15.75" x14ac:dyDescent="0.25">
      <c r="A42" s="17"/>
      <c r="B42" s="19" t="s">
        <v>476</v>
      </c>
      <c r="C42" s="17" t="s">
        <v>616</v>
      </c>
      <c r="D42" s="17" t="s">
        <v>607</v>
      </c>
      <c r="E42" s="17" t="s">
        <v>116</v>
      </c>
      <c r="F42" s="17" t="s">
        <v>617</v>
      </c>
      <c r="G42" s="19"/>
      <c r="H42" s="17"/>
      <c r="I42" s="17"/>
      <c r="J42" s="19"/>
      <c r="K42" s="19"/>
      <c r="L42" s="19"/>
      <c r="M42" s="19"/>
    </row>
    <row r="43" spans="1:13" ht="18.75" x14ac:dyDescent="0.3">
      <c r="B43" s="29"/>
      <c r="D43" s="29"/>
      <c r="E43" s="29"/>
      <c r="F43" s="30"/>
      <c r="G43" s="30"/>
    </row>
    <row r="44" spans="1:13" ht="18.75" x14ac:dyDescent="0.3">
      <c r="B44" s="27" t="s">
        <v>618</v>
      </c>
      <c r="C44" s="29"/>
      <c r="D44" s="29"/>
      <c r="E44" s="29"/>
      <c r="F44" s="30"/>
      <c r="G44" s="30"/>
    </row>
    <row r="45" spans="1:13" x14ac:dyDescent="0.25">
      <c r="B45" s="20" t="s">
        <v>619</v>
      </c>
    </row>
    <row r="46" spans="1:13" ht="18.75" x14ac:dyDescent="0.3">
      <c r="B46" s="20" t="s">
        <v>620</v>
      </c>
      <c r="D46" s="29"/>
      <c r="E46" s="29"/>
      <c r="F46" s="30"/>
      <c r="G46" s="30"/>
    </row>
    <row r="47" spans="1:13" ht="18.75" x14ac:dyDescent="0.3">
      <c r="B47" s="29"/>
      <c r="D47" s="30"/>
      <c r="E47" s="30"/>
      <c r="F47" s="30"/>
      <c r="G47" s="30"/>
    </row>
    <row r="48" spans="1:13" x14ac:dyDescent="0.25">
      <c r="B48" s="30"/>
      <c r="D48" s="30"/>
      <c r="E48" s="30"/>
      <c r="F48" s="30"/>
      <c r="G48" s="30"/>
    </row>
    <row r="49" spans="2:7" ht="18.75" x14ac:dyDescent="0.3">
      <c r="B49" s="29" t="s">
        <v>477</v>
      </c>
      <c r="C49" s="30"/>
      <c r="D49" s="30"/>
      <c r="E49" s="30"/>
      <c r="F49" s="30"/>
      <c r="G49" s="30"/>
    </row>
    <row r="50" spans="2:7" ht="18.75" x14ac:dyDescent="0.3">
      <c r="B50" s="29" t="s">
        <v>478</v>
      </c>
      <c r="C50" s="30"/>
      <c r="D50" s="30"/>
      <c r="E50" s="30"/>
      <c r="F50" s="30"/>
      <c r="G50" s="30"/>
    </row>
  </sheetData>
  <pageMargins left="0.31496062992125984" right="0.31496062992125984" top="0.39370078740157483" bottom="0.39370078740157483" header="0.31496062992125984" footer="0.31496062992125984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A16F-F167-4398-BD17-812E406B0C1C}">
  <dimension ref="A1:E21"/>
  <sheetViews>
    <sheetView workbookViewId="0">
      <selection activeCell="D25" sqref="D25"/>
    </sheetView>
  </sheetViews>
  <sheetFormatPr baseColWidth="10" defaultRowHeight="15" x14ac:dyDescent="0.25"/>
  <cols>
    <col min="1" max="1" width="11.7109375" customWidth="1"/>
    <col min="2" max="2" width="21.7109375" customWidth="1"/>
    <col min="3" max="3" width="17.7109375" customWidth="1"/>
    <col min="4" max="4" width="39.7109375" customWidth="1"/>
    <col min="257" max="257" width="11.7109375" customWidth="1"/>
    <col min="258" max="258" width="21.7109375" customWidth="1"/>
    <col min="259" max="259" width="17.7109375" customWidth="1"/>
    <col min="260" max="260" width="39.7109375" customWidth="1"/>
    <col min="513" max="513" width="11.7109375" customWidth="1"/>
    <col min="514" max="514" width="21.7109375" customWidth="1"/>
    <col min="515" max="515" width="17.7109375" customWidth="1"/>
    <col min="516" max="516" width="39.7109375" customWidth="1"/>
    <col min="769" max="769" width="11.7109375" customWidth="1"/>
    <col min="770" max="770" width="21.7109375" customWidth="1"/>
    <col min="771" max="771" width="17.7109375" customWidth="1"/>
    <col min="772" max="772" width="39.7109375" customWidth="1"/>
    <col min="1025" max="1025" width="11.7109375" customWidth="1"/>
    <col min="1026" max="1026" width="21.7109375" customWidth="1"/>
    <col min="1027" max="1027" width="17.7109375" customWidth="1"/>
    <col min="1028" max="1028" width="39.7109375" customWidth="1"/>
    <col min="1281" max="1281" width="11.7109375" customWidth="1"/>
    <col min="1282" max="1282" width="21.7109375" customWidth="1"/>
    <col min="1283" max="1283" width="17.7109375" customWidth="1"/>
    <col min="1284" max="1284" width="39.7109375" customWidth="1"/>
    <col min="1537" max="1537" width="11.7109375" customWidth="1"/>
    <col min="1538" max="1538" width="21.7109375" customWidth="1"/>
    <col min="1539" max="1539" width="17.7109375" customWidth="1"/>
    <col min="1540" max="1540" width="39.7109375" customWidth="1"/>
    <col min="1793" max="1793" width="11.7109375" customWidth="1"/>
    <col min="1794" max="1794" width="21.7109375" customWidth="1"/>
    <col min="1795" max="1795" width="17.7109375" customWidth="1"/>
    <col min="1796" max="1796" width="39.7109375" customWidth="1"/>
    <col min="2049" max="2049" width="11.7109375" customWidth="1"/>
    <col min="2050" max="2050" width="21.7109375" customWidth="1"/>
    <col min="2051" max="2051" width="17.7109375" customWidth="1"/>
    <col min="2052" max="2052" width="39.7109375" customWidth="1"/>
    <col min="2305" max="2305" width="11.7109375" customWidth="1"/>
    <col min="2306" max="2306" width="21.7109375" customWidth="1"/>
    <col min="2307" max="2307" width="17.7109375" customWidth="1"/>
    <col min="2308" max="2308" width="39.7109375" customWidth="1"/>
    <col min="2561" max="2561" width="11.7109375" customWidth="1"/>
    <col min="2562" max="2562" width="21.7109375" customWidth="1"/>
    <col min="2563" max="2563" width="17.7109375" customWidth="1"/>
    <col min="2564" max="2564" width="39.7109375" customWidth="1"/>
    <col min="2817" max="2817" width="11.7109375" customWidth="1"/>
    <col min="2818" max="2818" width="21.7109375" customWidth="1"/>
    <col min="2819" max="2819" width="17.7109375" customWidth="1"/>
    <col min="2820" max="2820" width="39.7109375" customWidth="1"/>
    <col min="3073" max="3073" width="11.7109375" customWidth="1"/>
    <col min="3074" max="3074" width="21.7109375" customWidth="1"/>
    <col min="3075" max="3075" width="17.7109375" customWidth="1"/>
    <col min="3076" max="3076" width="39.7109375" customWidth="1"/>
    <col min="3329" max="3329" width="11.7109375" customWidth="1"/>
    <col min="3330" max="3330" width="21.7109375" customWidth="1"/>
    <col min="3331" max="3331" width="17.7109375" customWidth="1"/>
    <col min="3332" max="3332" width="39.7109375" customWidth="1"/>
    <col min="3585" max="3585" width="11.7109375" customWidth="1"/>
    <col min="3586" max="3586" width="21.7109375" customWidth="1"/>
    <col min="3587" max="3587" width="17.7109375" customWidth="1"/>
    <col min="3588" max="3588" width="39.7109375" customWidth="1"/>
    <col min="3841" max="3841" width="11.7109375" customWidth="1"/>
    <col min="3842" max="3842" width="21.7109375" customWidth="1"/>
    <col min="3843" max="3843" width="17.7109375" customWidth="1"/>
    <col min="3844" max="3844" width="39.7109375" customWidth="1"/>
    <col min="4097" max="4097" width="11.7109375" customWidth="1"/>
    <col min="4098" max="4098" width="21.7109375" customWidth="1"/>
    <col min="4099" max="4099" width="17.7109375" customWidth="1"/>
    <col min="4100" max="4100" width="39.7109375" customWidth="1"/>
    <col min="4353" max="4353" width="11.7109375" customWidth="1"/>
    <col min="4354" max="4354" width="21.7109375" customWidth="1"/>
    <col min="4355" max="4355" width="17.7109375" customWidth="1"/>
    <col min="4356" max="4356" width="39.7109375" customWidth="1"/>
    <col min="4609" max="4609" width="11.7109375" customWidth="1"/>
    <col min="4610" max="4610" width="21.7109375" customWidth="1"/>
    <col min="4611" max="4611" width="17.7109375" customWidth="1"/>
    <col min="4612" max="4612" width="39.7109375" customWidth="1"/>
    <col min="4865" max="4865" width="11.7109375" customWidth="1"/>
    <col min="4866" max="4866" width="21.7109375" customWidth="1"/>
    <col min="4867" max="4867" width="17.7109375" customWidth="1"/>
    <col min="4868" max="4868" width="39.7109375" customWidth="1"/>
    <col min="5121" max="5121" width="11.7109375" customWidth="1"/>
    <col min="5122" max="5122" width="21.7109375" customWidth="1"/>
    <col min="5123" max="5123" width="17.7109375" customWidth="1"/>
    <col min="5124" max="5124" width="39.7109375" customWidth="1"/>
    <col min="5377" max="5377" width="11.7109375" customWidth="1"/>
    <col min="5378" max="5378" width="21.7109375" customWidth="1"/>
    <col min="5379" max="5379" width="17.7109375" customWidth="1"/>
    <col min="5380" max="5380" width="39.7109375" customWidth="1"/>
    <col min="5633" max="5633" width="11.7109375" customWidth="1"/>
    <col min="5634" max="5634" width="21.7109375" customWidth="1"/>
    <col min="5635" max="5635" width="17.7109375" customWidth="1"/>
    <col min="5636" max="5636" width="39.7109375" customWidth="1"/>
    <col min="5889" max="5889" width="11.7109375" customWidth="1"/>
    <col min="5890" max="5890" width="21.7109375" customWidth="1"/>
    <col min="5891" max="5891" width="17.7109375" customWidth="1"/>
    <col min="5892" max="5892" width="39.7109375" customWidth="1"/>
    <col min="6145" max="6145" width="11.7109375" customWidth="1"/>
    <col min="6146" max="6146" width="21.7109375" customWidth="1"/>
    <col min="6147" max="6147" width="17.7109375" customWidth="1"/>
    <col min="6148" max="6148" width="39.7109375" customWidth="1"/>
    <col min="6401" max="6401" width="11.7109375" customWidth="1"/>
    <col min="6402" max="6402" width="21.7109375" customWidth="1"/>
    <col min="6403" max="6403" width="17.7109375" customWidth="1"/>
    <col min="6404" max="6404" width="39.7109375" customWidth="1"/>
    <col min="6657" max="6657" width="11.7109375" customWidth="1"/>
    <col min="6658" max="6658" width="21.7109375" customWidth="1"/>
    <col min="6659" max="6659" width="17.7109375" customWidth="1"/>
    <col min="6660" max="6660" width="39.7109375" customWidth="1"/>
    <col min="6913" max="6913" width="11.7109375" customWidth="1"/>
    <col min="6914" max="6914" width="21.7109375" customWidth="1"/>
    <col min="6915" max="6915" width="17.7109375" customWidth="1"/>
    <col min="6916" max="6916" width="39.7109375" customWidth="1"/>
    <col min="7169" max="7169" width="11.7109375" customWidth="1"/>
    <col min="7170" max="7170" width="21.7109375" customWidth="1"/>
    <col min="7171" max="7171" width="17.7109375" customWidth="1"/>
    <col min="7172" max="7172" width="39.7109375" customWidth="1"/>
    <col min="7425" max="7425" width="11.7109375" customWidth="1"/>
    <col min="7426" max="7426" width="21.7109375" customWidth="1"/>
    <col min="7427" max="7427" width="17.7109375" customWidth="1"/>
    <col min="7428" max="7428" width="39.7109375" customWidth="1"/>
    <col min="7681" max="7681" width="11.7109375" customWidth="1"/>
    <col min="7682" max="7682" width="21.7109375" customWidth="1"/>
    <col min="7683" max="7683" width="17.7109375" customWidth="1"/>
    <col min="7684" max="7684" width="39.7109375" customWidth="1"/>
    <col min="7937" max="7937" width="11.7109375" customWidth="1"/>
    <col min="7938" max="7938" width="21.7109375" customWidth="1"/>
    <col min="7939" max="7939" width="17.7109375" customWidth="1"/>
    <col min="7940" max="7940" width="39.7109375" customWidth="1"/>
    <col min="8193" max="8193" width="11.7109375" customWidth="1"/>
    <col min="8194" max="8194" width="21.7109375" customWidth="1"/>
    <col min="8195" max="8195" width="17.7109375" customWidth="1"/>
    <col min="8196" max="8196" width="39.7109375" customWidth="1"/>
    <col min="8449" max="8449" width="11.7109375" customWidth="1"/>
    <col min="8450" max="8450" width="21.7109375" customWidth="1"/>
    <col min="8451" max="8451" width="17.7109375" customWidth="1"/>
    <col min="8452" max="8452" width="39.7109375" customWidth="1"/>
    <col min="8705" max="8705" width="11.7109375" customWidth="1"/>
    <col min="8706" max="8706" width="21.7109375" customWidth="1"/>
    <col min="8707" max="8707" width="17.7109375" customWidth="1"/>
    <col min="8708" max="8708" width="39.7109375" customWidth="1"/>
    <col min="8961" max="8961" width="11.7109375" customWidth="1"/>
    <col min="8962" max="8962" width="21.7109375" customWidth="1"/>
    <col min="8963" max="8963" width="17.7109375" customWidth="1"/>
    <col min="8964" max="8964" width="39.7109375" customWidth="1"/>
    <col min="9217" max="9217" width="11.7109375" customWidth="1"/>
    <col min="9218" max="9218" width="21.7109375" customWidth="1"/>
    <col min="9219" max="9219" width="17.7109375" customWidth="1"/>
    <col min="9220" max="9220" width="39.7109375" customWidth="1"/>
    <col min="9473" max="9473" width="11.7109375" customWidth="1"/>
    <col min="9474" max="9474" width="21.7109375" customWidth="1"/>
    <col min="9475" max="9475" width="17.7109375" customWidth="1"/>
    <col min="9476" max="9476" width="39.7109375" customWidth="1"/>
    <col min="9729" max="9729" width="11.7109375" customWidth="1"/>
    <col min="9730" max="9730" width="21.7109375" customWidth="1"/>
    <col min="9731" max="9731" width="17.7109375" customWidth="1"/>
    <col min="9732" max="9732" width="39.7109375" customWidth="1"/>
    <col min="9985" max="9985" width="11.7109375" customWidth="1"/>
    <col min="9986" max="9986" width="21.7109375" customWidth="1"/>
    <col min="9987" max="9987" width="17.7109375" customWidth="1"/>
    <col min="9988" max="9988" width="39.7109375" customWidth="1"/>
    <col min="10241" max="10241" width="11.7109375" customWidth="1"/>
    <col min="10242" max="10242" width="21.7109375" customWidth="1"/>
    <col min="10243" max="10243" width="17.7109375" customWidth="1"/>
    <col min="10244" max="10244" width="39.7109375" customWidth="1"/>
    <col min="10497" max="10497" width="11.7109375" customWidth="1"/>
    <col min="10498" max="10498" width="21.7109375" customWidth="1"/>
    <col min="10499" max="10499" width="17.7109375" customWidth="1"/>
    <col min="10500" max="10500" width="39.7109375" customWidth="1"/>
    <col min="10753" max="10753" width="11.7109375" customWidth="1"/>
    <col min="10754" max="10754" width="21.7109375" customWidth="1"/>
    <col min="10755" max="10755" width="17.7109375" customWidth="1"/>
    <col min="10756" max="10756" width="39.7109375" customWidth="1"/>
    <col min="11009" max="11009" width="11.7109375" customWidth="1"/>
    <col min="11010" max="11010" width="21.7109375" customWidth="1"/>
    <col min="11011" max="11011" width="17.7109375" customWidth="1"/>
    <col min="11012" max="11012" width="39.7109375" customWidth="1"/>
    <col min="11265" max="11265" width="11.7109375" customWidth="1"/>
    <col min="11266" max="11266" width="21.7109375" customWidth="1"/>
    <col min="11267" max="11267" width="17.7109375" customWidth="1"/>
    <col min="11268" max="11268" width="39.7109375" customWidth="1"/>
    <col min="11521" max="11521" width="11.7109375" customWidth="1"/>
    <col min="11522" max="11522" width="21.7109375" customWidth="1"/>
    <col min="11523" max="11523" width="17.7109375" customWidth="1"/>
    <col min="11524" max="11524" width="39.7109375" customWidth="1"/>
    <col min="11777" max="11777" width="11.7109375" customWidth="1"/>
    <col min="11778" max="11778" width="21.7109375" customWidth="1"/>
    <col min="11779" max="11779" width="17.7109375" customWidth="1"/>
    <col min="11780" max="11780" width="39.7109375" customWidth="1"/>
    <col min="12033" max="12033" width="11.7109375" customWidth="1"/>
    <col min="12034" max="12034" width="21.7109375" customWidth="1"/>
    <col min="12035" max="12035" width="17.7109375" customWidth="1"/>
    <col min="12036" max="12036" width="39.7109375" customWidth="1"/>
    <col min="12289" max="12289" width="11.7109375" customWidth="1"/>
    <col min="12290" max="12290" width="21.7109375" customWidth="1"/>
    <col min="12291" max="12291" width="17.7109375" customWidth="1"/>
    <col min="12292" max="12292" width="39.7109375" customWidth="1"/>
    <col min="12545" max="12545" width="11.7109375" customWidth="1"/>
    <col min="12546" max="12546" width="21.7109375" customWidth="1"/>
    <col min="12547" max="12547" width="17.7109375" customWidth="1"/>
    <col min="12548" max="12548" width="39.7109375" customWidth="1"/>
    <col min="12801" max="12801" width="11.7109375" customWidth="1"/>
    <col min="12802" max="12802" width="21.7109375" customWidth="1"/>
    <col min="12803" max="12803" width="17.7109375" customWidth="1"/>
    <col min="12804" max="12804" width="39.7109375" customWidth="1"/>
    <col min="13057" max="13057" width="11.7109375" customWidth="1"/>
    <col min="13058" max="13058" width="21.7109375" customWidth="1"/>
    <col min="13059" max="13059" width="17.7109375" customWidth="1"/>
    <col min="13060" max="13060" width="39.7109375" customWidth="1"/>
    <col min="13313" max="13313" width="11.7109375" customWidth="1"/>
    <col min="13314" max="13314" width="21.7109375" customWidth="1"/>
    <col min="13315" max="13315" width="17.7109375" customWidth="1"/>
    <col min="13316" max="13316" width="39.7109375" customWidth="1"/>
    <col min="13569" max="13569" width="11.7109375" customWidth="1"/>
    <col min="13570" max="13570" width="21.7109375" customWidth="1"/>
    <col min="13571" max="13571" width="17.7109375" customWidth="1"/>
    <col min="13572" max="13572" width="39.7109375" customWidth="1"/>
    <col min="13825" max="13825" width="11.7109375" customWidth="1"/>
    <col min="13826" max="13826" width="21.7109375" customWidth="1"/>
    <col min="13827" max="13827" width="17.7109375" customWidth="1"/>
    <col min="13828" max="13828" width="39.7109375" customWidth="1"/>
    <col min="14081" max="14081" width="11.7109375" customWidth="1"/>
    <col min="14082" max="14082" width="21.7109375" customWidth="1"/>
    <col min="14083" max="14083" width="17.7109375" customWidth="1"/>
    <col min="14084" max="14084" width="39.7109375" customWidth="1"/>
    <col min="14337" max="14337" width="11.7109375" customWidth="1"/>
    <col min="14338" max="14338" width="21.7109375" customWidth="1"/>
    <col min="14339" max="14339" width="17.7109375" customWidth="1"/>
    <col min="14340" max="14340" width="39.7109375" customWidth="1"/>
    <col min="14593" max="14593" width="11.7109375" customWidth="1"/>
    <col min="14594" max="14594" width="21.7109375" customWidth="1"/>
    <col min="14595" max="14595" width="17.7109375" customWidth="1"/>
    <col min="14596" max="14596" width="39.7109375" customWidth="1"/>
    <col min="14849" max="14849" width="11.7109375" customWidth="1"/>
    <col min="14850" max="14850" width="21.7109375" customWidth="1"/>
    <col min="14851" max="14851" width="17.7109375" customWidth="1"/>
    <col min="14852" max="14852" width="39.7109375" customWidth="1"/>
    <col min="15105" max="15105" width="11.7109375" customWidth="1"/>
    <col min="15106" max="15106" width="21.7109375" customWidth="1"/>
    <col min="15107" max="15107" width="17.7109375" customWidth="1"/>
    <col min="15108" max="15108" width="39.7109375" customWidth="1"/>
    <col min="15361" max="15361" width="11.7109375" customWidth="1"/>
    <col min="15362" max="15362" width="21.7109375" customWidth="1"/>
    <col min="15363" max="15363" width="17.7109375" customWidth="1"/>
    <col min="15364" max="15364" width="39.7109375" customWidth="1"/>
    <col min="15617" max="15617" width="11.7109375" customWidth="1"/>
    <col min="15618" max="15618" width="21.7109375" customWidth="1"/>
    <col min="15619" max="15619" width="17.7109375" customWidth="1"/>
    <col min="15620" max="15620" width="39.7109375" customWidth="1"/>
    <col min="15873" max="15873" width="11.7109375" customWidth="1"/>
    <col min="15874" max="15874" width="21.7109375" customWidth="1"/>
    <col min="15875" max="15875" width="17.7109375" customWidth="1"/>
    <col min="15876" max="15876" width="39.7109375" customWidth="1"/>
    <col min="16129" max="16129" width="11.7109375" customWidth="1"/>
    <col min="16130" max="16130" width="21.7109375" customWidth="1"/>
    <col min="16131" max="16131" width="17.7109375" customWidth="1"/>
    <col min="16132" max="16132" width="39.7109375" customWidth="1"/>
  </cols>
  <sheetData>
    <row r="1" spans="1:5" x14ac:dyDescent="0.25">
      <c r="A1" s="1"/>
      <c r="B1" s="1"/>
      <c r="C1" s="1"/>
      <c r="D1" s="1"/>
      <c r="E1" s="1"/>
    </row>
    <row r="2" spans="1:5" ht="16.5" x14ac:dyDescent="0.25">
      <c r="A2" s="34" t="s">
        <v>634</v>
      </c>
      <c r="B2" s="1"/>
      <c r="C2" s="1"/>
      <c r="D2" s="1"/>
      <c r="E2" s="1"/>
    </row>
    <row r="3" spans="1:5" ht="15.75" thickBot="1" x14ac:dyDescent="0.3">
      <c r="A3" s="1"/>
      <c r="B3" s="1"/>
      <c r="C3" s="1"/>
      <c r="D3" s="1"/>
      <c r="E3" s="1"/>
    </row>
    <row r="4" spans="1:5" ht="26.25" thickBot="1" x14ac:dyDescent="0.3">
      <c r="A4" s="35" t="s">
        <v>635</v>
      </c>
      <c r="B4" s="36" t="s">
        <v>636</v>
      </c>
      <c r="C4" s="36" t="s">
        <v>637</v>
      </c>
      <c r="D4" s="37" t="s">
        <v>638</v>
      </c>
      <c r="E4" s="1"/>
    </row>
    <row r="5" spans="1:5" x14ac:dyDescent="0.25">
      <c r="A5" s="38" t="s">
        <v>639</v>
      </c>
      <c r="B5" s="39" t="s">
        <v>640</v>
      </c>
      <c r="C5" s="40">
        <v>1</v>
      </c>
      <c r="D5" s="41" t="s">
        <v>641</v>
      </c>
      <c r="E5" s="1"/>
    </row>
    <row r="6" spans="1:5" x14ac:dyDescent="0.25">
      <c r="A6" s="42" t="s">
        <v>642</v>
      </c>
      <c r="B6" s="43" t="s">
        <v>640</v>
      </c>
      <c r="C6" s="44">
        <v>0.60250000000000004</v>
      </c>
      <c r="D6" s="45" t="s">
        <v>643</v>
      </c>
      <c r="E6" s="1"/>
    </row>
    <row r="7" spans="1:5" x14ac:dyDescent="0.25">
      <c r="A7" s="42" t="s">
        <v>644</v>
      </c>
      <c r="B7" s="46" t="s">
        <v>640</v>
      </c>
      <c r="C7" s="47">
        <v>0.60250000000000004</v>
      </c>
      <c r="D7" s="45" t="s">
        <v>643</v>
      </c>
      <c r="E7" s="1"/>
    </row>
    <row r="8" spans="1:5" ht="15.75" thickBot="1" x14ac:dyDescent="0.3">
      <c r="A8" s="48" t="s">
        <v>644</v>
      </c>
      <c r="B8" s="49" t="s">
        <v>640</v>
      </c>
      <c r="C8" s="50">
        <v>0.75309999999999999</v>
      </c>
      <c r="D8" s="51" t="s">
        <v>645</v>
      </c>
      <c r="E8" s="1"/>
    </row>
    <row r="9" spans="1:5" ht="15.75" thickBot="1" x14ac:dyDescent="0.3">
      <c r="A9" s="52"/>
      <c r="B9" s="53" t="s">
        <v>646</v>
      </c>
      <c r="C9" s="54">
        <f>SUM(C5:C8)</f>
        <v>2.9581</v>
      </c>
      <c r="D9" s="55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ht="16.5" x14ac:dyDescent="0.25">
      <c r="A12" s="34" t="s">
        <v>647</v>
      </c>
      <c r="B12" s="1"/>
      <c r="C12" s="1"/>
      <c r="D12" s="1"/>
      <c r="E12" s="1"/>
    </row>
    <row r="13" spans="1:5" ht="15.75" thickBot="1" x14ac:dyDescent="0.3">
      <c r="A13" s="1"/>
      <c r="B13" s="1"/>
      <c r="C13" s="1"/>
      <c r="D13" s="1"/>
      <c r="E13" s="1"/>
    </row>
    <row r="14" spans="1:5" ht="26.25" thickBot="1" x14ac:dyDescent="0.3">
      <c r="A14" s="35" t="s">
        <v>635</v>
      </c>
      <c r="B14" s="36" t="s">
        <v>636</v>
      </c>
      <c r="C14" s="36" t="s">
        <v>637</v>
      </c>
      <c r="D14" s="37" t="s">
        <v>638</v>
      </c>
      <c r="E14" s="1"/>
    </row>
    <row r="15" spans="1:5" x14ac:dyDescent="0.25">
      <c r="A15" s="38" t="s">
        <v>639</v>
      </c>
      <c r="B15" s="39" t="s">
        <v>640</v>
      </c>
      <c r="C15" s="40">
        <v>1</v>
      </c>
      <c r="D15" s="41" t="s">
        <v>641</v>
      </c>
      <c r="E15" s="1"/>
    </row>
    <row r="16" spans="1:5" x14ac:dyDescent="0.25">
      <c r="A16" s="42" t="s">
        <v>639</v>
      </c>
      <c r="B16" s="43" t="s">
        <v>640</v>
      </c>
      <c r="C16" s="44">
        <v>1</v>
      </c>
      <c r="D16" s="45" t="s">
        <v>641</v>
      </c>
      <c r="E16" s="1"/>
    </row>
    <row r="17" spans="1:5" x14ac:dyDescent="0.25">
      <c r="A17" s="42" t="s">
        <v>642</v>
      </c>
      <c r="B17" s="43" t="s">
        <v>640</v>
      </c>
      <c r="C17" s="44">
        <v>0.60250000000000004</v>
      </c>
      <c r="D17" s="45" t="s">
        <v>643</v>
      </c>
      <c r="E17" s="1"/>
    </row>
    <row r="18" spans="1:5" ht="15.75" thickBot="1" x14ac:dyDescent="0.3">
      <c r="A18" s="48" t="s">
        <v>644</v>
      </c>
      <c r="B18" s="49" t="s">
        <v>640</v>
      </c>
      <c r="C18" s="50">
        <v>0.75309999999999999</v>
      </c>
      <c r="D18" s="51" t="s">
        <v>645</v>
      </c>
      <c r="E18" s="1"/>
    </row>
    <row r="19" spans="1:5" ht="15.75" thickBot="1" x14ac:dyDescent="0.3">
      <c r="A19" s="52"/>
      <c r="B19" s="53" t="s">
        <v>646</v>
      </c>
      <c r="C19" s="54">
        <f>SUM(C15:C18)</f>
        <v>3.3555999999999999</v>
      </c>
      <c r="D19" s="55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</sheetData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FCCB-F544-4A85-A6A6-23290F59C67C}">
  <dimension ref="A1:IP163"/>
  <sheetViews>
    <sheetView topLeftCell="A94" workbookViewId="0">
      <selection activeCell="M66" sqref="M66:M71"/>
    </sheetView>
  </sheetViews>
  <sheetFormatPr baseColWidth="10" defaultColWidth="12.42578125" defaultRowHeight="15.75" x14ac:dyDescent="0.25"/>
  <cols>
    <col min="1" max="1" width="10.140625" style="67" customWidth="1"/>
    <col min="2" max="2" width="47" style="67" customWidth="1"/>
    <col min="3" max="3" width="18" style="67" customWidth="1"/>
    <col min="4" max="4" width="15.28515625" style="67" customWidth="1"/>
    <col min="5" max="5" width="16.28515625" style="67" customWidth="1"/>
    <col min="6" max="6" width="16.5703125" style="67" customWidth="1"/>
    <col min="7" max="7" width="16.7109375" style="67" customWidth="1"/>
    <col min="8" max="8" width="17.7109375" style="161" customWidth="1"/>
    <col min="9" max="9" width="17.7109375" style="67" customWidth="1"/>
    <col min="10" max="10" width="17.7109375" style="161" customWidth="1"/>
    <col min="11" max="11" width="17.7109375" style="67" customWidth="1"/>
    <col min="12" max="12" width="17.7109375" style="161" customWidth="1"/>
    <col min="13" max="13" width="17.7109375" style="67" customWidth="1"/>
    <col min="14" max="250" width="12.42578125" style="67"/>
    <col min="257" max="257" width="10.140625" customWidth="1"/>
    <col min="258" max="258" width="47" customWidth="1"/>
    <col min="259" max="259" width="18" customWidth="1"/>
    <col min="260" max="260" width="15.28515625" customWidth="1"/>
    <col min="261" max="261" width="16.28515625" customWidth="1"/>
    <col min="262" max="262" width="16.5703125" customWidth="1"/>
    <col min="263" max="263" width="16.7109375" customWidth="1"/>
    <col min="264" max="269" width="17.7109375" customWidth="1"/>
    <col min="513" max="513" width="10.140625" customWidth="1"/>
    <col min="514" max="514" width="47" customWidth="1"/>
    <col min="515" max="515" width="18" customWidth="1"/>
    <col min="516" max="516" width="15.28515625" customWidth="1"/>
    <col min="517" max="517" width="16.28515625" customWidth="1"/>
    <col min="518" max="518" width="16.5703125" customWidth="1"/>
    <col min="519" max="519" width="16.7109375" customWidth="1"/>
    <col min="520" max="525" width="17.7109375" customWidth="1"/>
    <col min="769" max="769" width="10.140625" customWidth="1"/>
    <col min="770" max="770" width="47" customWidth="1"/>
    <col min="771" max="771" width="18" customWidth="1"/>
    <col min="772" max="772" width="15.28515625" customWidth="1"/>
    <col min="773" max="773" width="16.28515625" customWidth="1"/>
    <col min="774" max="774" width="16.5703125" customWidth="1"/>
    <col min="775" max="775" width="16.7109375" customWidth="1"/>
    <col min="776" max="781" width="17.7109375" customWidth="1"/>
    <col min="1025" max="1025" width="10.140625" customWidth="1"/>
    <col min="1026" max="1026" width="47" customWidth="1"/>
    <col min="1027" max="1027" width="18" customWidth="1"/>
    <col min="1028" max="1028" width="15.28515625" customWidth="1"/>
    <col min="1029" max="1029" width="16.28515625" customWidth="1"/>
    <col min="1030" max="1030" width="16.5703125" customWidth="1"/>
    <col min="1031" max="1031" width="16.7109375" customWidth="1"/>
    <col min="1032" max="1037" width="17.7109375" customWidth="1"/>
    <col min="1281" max="1281" width="10.140625" customWidth="1"/>
    <col min="1282" max="1282" width="47" customWidth="1"/>
    <col min="1283" max="1283" width="18" customWidth="1"/>
    <col min="1284" max="1284" width="15.28515625" customWidth="1"/>
    <col min="1285" max="1285" width="16.28515625" customWidth="1"/>
    <col min="1286" max="1286" width="16.5703125" customWidth="1"/>
    <col min="1287" max="1287" width="16.7109375" customWidth="1"/>
    <col min="1288" max="1293" width="17.7109375" customWidth="1"/>
    <col min="1537" max="1537" width="10.140625" customWidth="1"/>
    <col min="1538" max="1538" width="47" customWidth="1"/>
    <col min="1539" max="1539" width="18" customWidth="1"/>
    <col min="1540" max="1540" width="15.28515625" customWidth="1"/>
    <col min="1541" max="1541" width="16.28515625" customWidth="1"/>
    <col min="1542" max="1542" width="16.5703125" customWidth="1"/>
    <col min="1543" max="1543" width="16.7109375" customWidth="1"/>
    <col min="1544" max="1549" width="17.7109375" customWidth="1"/>
    <col min="1793" max="1793" width="10.140625" customWidth="1"/>
    <col min="1794" max="1794" width="47" customWidth="1"/>
    <col min="1795" max="1795" width="18" customWidth="1"/>
    <col min="1796" max="1796" width="15.28515625" customWidth="1"/>
    <col min="1797" max="1797" width="16.28515625" customWidth="1"/>
    <col min="1798" max="1798" width="16.5703125" customWidth="1"/>
    <col min="1799" max="1799" width="16.7109375" customWidth="1"/>
    <col min="1800" max="1805" width="17.7109375" customWidth="1"/>
    <col min="2049" max="2049" width="10.140625" customWidth="1"/>
    <col min="2050" max="2050" width="47" customWidth="1"/>
    <col min="2051" max="2051" width="18" customWidth="1"/>
    <col min="2052" max="2052" width="15.28515625" customWidth="1"/>
    <col min="2053" max="2053" width="16.28515625" customWidth="1"/>
    <col min="2054" max="2054" width="16.5703125" customWidth="1"/>
    <col min="2055" max="2055" width="16.7109375" customWidth="1"/>
    <col min="2056" max="2061" width="17.7109375" customWidth="1"/>
    <col min="2305" max="2305" width="10.140625" customWidth="1"/>
    <col min="2306" max="2306" width="47" customWidth="1"/>
    <col min="2307" max="2307" width="18" customWidth="1"/>
    <col min="2308" max="2308" width="15.28515625" customWidth="1"/>
    <col min="2309" max="2309" width="16.28515625" customWidth="1"/>
    <col min="2310" max="2310" width="16.5703125" customWidth="1"/>
    <col min="2311" max="2311" width="16.7109375" customWidth="1"/>
    <col min="2312" max="2317" width="17.7109375" customWidth="1"/>
    <col min="2561" max="2561" width="10.140625" customWidth="1"/>
    <col min="2562" max="2562" width="47" customWidth="1"/>
    <col min="2563" max="2563" width="18" customWidth="1"/>
    <col min="2564" max="2564" width="15.28515625" customWidth="1"/>
    <col min="2565" max="2565" width="16.28515625" customWidth="1"/>
    <col min="2566" max="2566" width="16.5703125" customWidth="1"/>
    <col min="2567" max="2567" width="16.7109375" customWidth="1"/>
    <col min="2568" max="2573" width="17.7109375" customWidth="1"/>
    <col min="2817" max="2817" width="10.140625" customWidth="1"/>
    <col min="2818" max="2818" width="47" customWidth="1"/>
    <col min="2819" max="2819" width="18" customWidth="1"/>
    <col min="2820" max="2820" width="15.28515625" customWidth="1"/>
    <col min="2821" max="2821" width="16.28515625" customWidth="1"/>
    <col min="2822" max="2822" width="16.5703125" customWidth="1"/>
    <col min="2823" max="2823" width="16.7109375" customWidth="1"/>
    <col min="2824" max="2829" width="17.7109375" customWidth="1"/>
    <col min="3073" max="3073" width="10.140625" customWidth="1"/>
    <col min="3074" max="3074" width="47" customWidth="1"/>
    <col min="3075" max="3075" width="18" customWidth="1"/>
    <col min="3076" max="3076" width="15.28515625" customWidth="1"/>
    <col min="3077" max="3077" width="16.28515625" customWidth="1"/>
    <col min="3078" max="3078" width="16.5703125" customWidth="1"/>
    <col min="3079" max="3079" width="16.7109375" customWidth="1"/>
    <col min="3080" max="3085" width="17.7109375" customWidth="1"/>
    <col min="3329" max="3329" width="10.140625" customWidth="1"/>
    <col min="3330" max="3330" width="47" customWidth="1"/>
    <col min="3331" max="3331" width="18" customWidth="1"/>
    <col min="3332" max="3332" width="15.28515625" customWidth="1"/>
    <col min="3333" max="3333" width="16.28515625" customWidth="1"/>
    <col min="3334" max="3334" width="16.5703125" customWidth="1"/>
    <col min="3335" max="3335" width="16.7109375" customWidth="1"/>
    <col min="3336" max="3341" width="17.7109375" customWidth="1"/>
    <col min="3585" max="3585" width="10.140625" customWidth="1"/>
    <col min="3586" max="3586" width="47" customWidth="1"/>
    <col min="3587" max="3587" width="18" customWidth="1"/>
    <col min="3588" max="3588" width="15.28515625" customWidth="1"/>
    <col min="3589" max="3589" width="16.28515625" customWidth="1"/>
    <col min="3590" max="3590" width="16.5703125" customWidth="1"/>
    <col min="3591" max="3591" width="16.7109375" customWidth="1"/>
    <col min="3592" max="3597" width="17.7109375" customWidth="1"/>
    <col min="3841" max="3841" width="10.140625" customWidth="1"/>
    <col min="3842" max="3842" width="47" customWidth="1"/>
    <col min="3843" max="3843" width="18" customWidth="1"/>
    <col min="3844" max="3844" width="15.28515625" customWidth="1"/>
    <col min="3845" max="3845" width="16.28515625" customWidth="1"/>
    <col min="3846" max="3846" width="16.5703125" customWidth="1"/>
    <col min="3847" max="3847" width="16.7109375" customWidth="1"/>
    <col min="3848" max="3853" width="17.7109375" customWidth="1"/>
    <col min="4097" max="4097" width="10.140625" customWidth="1"/>
    <col min="4098" max="4098" width="47" customWidth="1"/>
    <col min="4099" max="4099" width="18" customWidth="1"/>
    <col min="4100" max="4100" width="15.28515625" customWidth="1"/>
    <col min="4101" max="4101" width="16.28515625" customWidth="1"/>
    <col min="4102" max="4102" width="16.5703125" customWidth="1"/>
    <col min="4103" max="4103" width="16.7109375" customWidth="1"/>
    <col min="4104" max="4109" width="17.7109375" customWidth="1"/>
    <col min="4353" max="4353" width="10.140625" customWidth="1"/>
    <col min="4354" max="4354" width="47" customWidth="1"/>
    <col min="4355" max="4355" width="18" customWidth="1"/>
    <col min="4356" max="4356" width="15.28515625" customWidth="1"/>
    <col min="4357" max="4357" width="16.28515625" customWidth="1"/>
    <col min="4358" max="4358" width="16.5703125" customWidth="1"/>
    <col min="4359" max="4359" width="16.7109375" customWidth="1"/>
    <col min="4360" max="4365" width="17.7109375" customWidth="1"/>
    <col min="4609" max="4609" width="10.140625" customWidth="1"/>
    <col min="4610" max="4610" width="47" customWidth="1"/>
    <col min="4611" max="4611" width="18" customWidth="1"/>
    <col min="4612" max="4612" width="15.28515625" customWidth="1"/>
    <col min="4613" max="4613" width="16.28515625" customWidth="1"/>
    <col min="4614" max="4614" width="16.5703125" customWidth="1"/>
    <col min="4615" max="4615" width="16.7109375" customWidth="1"/>
    <col min="4616" max="4621" width="17.7109375" customWidth="1"/>
    <col min="4865" max="4865" width="10.140625" customWidth="1"/>
    <col min="4866" max="4866" width="47" customWidth="1"/>
    <col min="4867" max="4867" width="18" customWidth="1"/>
    <col min="4868" max="4868" width="15.28515625" customWidth="1"/>
    <col min="4869" max="4869" width="16.28515625" customWidth="1"/>
    <col min="4870" max="4870" width="16.5703125" customWidth="1"/>
    <col min="4871" max="4871" width="16.7109375" customWidth="1"/>
    <col min="4872" max="4877" width="17.7109375" customWidth="1"/>
    <col min="5121" max="5121" width="10.140625" customWidth="1"/>
    <col min="5122" max="5122" width="47" customWidth="1"/>
    <col min="5123" max="5123" width="18" customWidth="1"/>
    <col min="5124" max="5124" width="15.28515625" customWidth="1"/>
    <col min="5125" max="5125" width="16.28515625" customWidth="1"/>
    <col min="5126" max="5126" width="16.5703125" customWidth="1"/>
    <col min="5127" max="5127" width="16.7109375" customWidth="1"/>
    <col min="5128" max="5133" width="17.7109375" customWidth="1"/>
    <col min="5377" max="5377" width="10.140625" customWidth="1"/>
    <col min="5378" max="5378" width="47" customWidth="1"/>
    <col min="5379" max="5379" width="18" customWidth="1"/>
    <col min="5380" max="5380" width="15.28515625" customWidth="1"/>
    <col min="5381" max="5381" width="16.28515625" customWidth="1"/>
    <col min="5382" max="5382" width="16.5703125" customWidth="1"/>
    <col min="5383" max="5383" width="16.7109375" customWidth="1"/>
    <col min="5384" max="5389" width="17.7109375" customWidth="1"/>
    <col min="5633" max="5633" width="10.140625" customWidth="1"/>
    <col min="5634" max="5634" width="47" customWidth="1"/>
    <col min="5635" max="5635" width="18" customWidth="1"/>
    <col min="5636" max="5636" width="15.28515625" customWidth="1"/>
    <col min="5637" max="5637" width="16.28515625" customWidth="1"/>
    <col min="5638" max="5638" width="16.5703125" customWidth="1"/>
    <col min="5639" max="5639" width="16.7109375" customWidth="1"/>
    <col min="5640" max="5645" width="17.7109375" customWidth="1"/>
    <col min="5889" max="5889" width="10.140625" customWidth="1"/>
    <col min="5890" max="5890" width="47" customWidth="1"/>
    <col min="5891" max="5891" width="18" customWidth="1"/>
    <col min="5892" max="5892" width="15.28515625" customWidth="1"/>
    <col min="5893" max="5893" width="16.28515625" customWidth="1"/>
    <col min="5894" max="5894" width="16.5703125" customWidth="1"/>
    <col min="5895" max="5895" width="16.7109375" customWidth="1"/>
    <col min="5896" max="5901" width="17.7109375" customWidth="1"/>
    <col min="6145" max="6145" width="10.140625" customWidth="1"/>
    <col min="6146" max="6146" width="47" customWidth="1"/>
    <col min="6147" max="6147" width="18" customWidth="1"/>
    <col min="6148" max="6148" width="15.28515625" customWidth="1"/>
    <col min="6149" max="6149" width="16.28515625" customWidth="1"/>
    <col min="6150" max="6150" width="16.5703125" customWidth="1"/>
    <col min="6151" max="6151" width="16.7109375" customWidth="1"/>
    <col min="6152" max="6157" width="17.7109375" customWidth="1"/>
    <col min="6401" max="6401" width="10.140625" customWidth="1"/>
    <col min="6402" max="6402" width="47" customWidth="1"/>
    <col min="6403" max="6403" width="18" customWidth="1"/>
    <col min="6404" max="6404" width="15.28515625" customWidth="1"/>
    <col min="6405" max="6405" width="16.28515625" customWidth="1"/>
    <col min="6406" max="6406" width="16.5703125" customWidth="1"/>
    <col min="6407" max="6407" width="16.7109375" customWidth="1"/>
    <col min="6408" max="6413" width="17.7109375" customWidth="1"/>
    <col min="6657" max="6657" width="10.140625" customWidth="1"/>
    <col min="6658" max="6658" width="47" customWidth="1"/>
    <col min="6659" max="6659" width="18" customWidth="1"/>
    <col min="6660" max="6660" width="15.28515625" customWidth="1"/>
    <col min="6661" max="6661" width="16.28515625" customWidth="1"/>
    <col min="6662" max="6662" width="16.5703125" customWidth="1"/>
    <col min="6663" max="6663" width="16.7109375" customWidth="1"/>
    <col min="6664" max="6669" width="17.7109375" customWidth="1"/>
    <col min="6913" max="6913" width="10.140625" customWidth="1"/>
    <col min="6914" max="6914" width="47" customWidth="1"/>
    <col min="6915" max="6915" width="18" customWidth="1"/>
    <col min="6916" max="6916" width="15.28515625" customWidth="1"/>
    <col min="6917" max="6917" width="16.28515625" customWidth="1"/>
    <col min="6918" max="6918" width="16.5703125" customWidth="1"/>
    <col min="6919" max="6919" width="16.7109375" customWidth="1"/>
    <col min="6920" max="6925" width="17.7109375" customWidth="1"/>
    <col min="7169" max="7169" width="10.140625" customWidth="1"/>
    <col min="7170" max="7170" width="47" customWidth="1"/>
    <col min="7171" max="7171" width="18" customWidth="1"/>
    <col min="7172" max="7172" width="15.28515625" customWidth="1"/>
    <col min="7173" max="7173" width="16.28515625" customWidth="1"/>
    <col min="7174" max="7174" width="16.5703125" customWidth="1"/>
    <col min="7175" max="7175" width="16.7109375" customWidth="1"/>
    <col min="7176" max="7181" width="17.7109375" customWidth="1"/>
    <col min="7425" max="7425" width="10.140625" customWidth="1"/>
    <col min="7426" max="7426" width="47" customWidth="1"/>
    <col min="7427" max="7427" width="18" customWidth="1"/>
    <col min="7428" max="7428" width="15.28515625" customWidth="1"/>
    <col min="7429" max="7429" width="16.28515625" customWidth="1"/>
    <col min="7430" max="7430" width="16.5703125" customWidth="1"/>
    <col min="7431" max="7431" width="16.7109375" customWidth="1"/>
    <col min="7432" max="7437" width="17.7109375" customWidth="1"/>
    <col min="7681" max="7681" width="10.140625" customWidth="1"/>
    <col min="7682" max="7682" width="47" customWidth="1"/>
    <col min="7683" max="7683" width="18" customWidth="1"/>
    <col min="7684" max="7684" width="15.28515625" customWidth="1"/>
    <col min="7685" max="7685" width="16.28515625" customWidth="1"/>
    <col min="7686" max="7686" width="16.5703125" customWidth="1"/>
    <col min="7687" max="7687" width="16.7109375" customWidth="1"/>
    <col min="7688" max="7693" width="17.7109375" customWidth="1"/>
    <col min="7937" max="7937" width="10.140625" customWidth="1"/>
    <col min="7938" max="7938" width="47" customWidth="1"/>
    <col min="7939" max="7939" width="18" customWidth="1"/>
    <col min="7940" max="7940" width="15.28515625" customWidth="1"/>
    <col min="7941" max="7941" width="16.28515625" customWidth="1"/>
    <col min="7942" max="7942" width="16.5703125" customWidth="1"/>
    <col min="7943" max="7943" width="16.7109375" customWidth="1"/>
    <col min="7944" max="7949" width="17.7109375" customWidth="1"/>
    <col min="8193" max="8193" width="10.140625" customWidth="1"/>
    <col min="8194" max="8194" width="47" customWidth="1"/>
    <col min="8195" max="8195" width="18" customWidth="1"/>
    <col min="8196" max="8196" width="15.28515625" customWidth="1"/>
    <col min="8197" max="8197" width="16.28515625" customWidth="1"/>
    <col min="8198" max="8198" width="16.5703125" customWidth="1"/>
    <col min="8199" max="8199" width="16.7109375" customWidth="1"/>
    <col min="8200" max="8205" width="17.7109375" customWidth="1"/>
    <col min="8449" max="8449" width="10.140625" customWidth="1"/>
    <col min="8450" max="8450" width="47" customWidth="1"/>
    <col min="8451" max="8451" width="18" customWidth="1"/>
    <col min="8452" max="8452" width="15.28515625" customWidth="1"/>
    <col min="8453" max="8453" width="16.28515625" customWidth="1"/>
    <col min="8454" max="8454" width="16.5703125" customWidth="1"/>
    <col min="8455" max="8455" width="16.7109375" customWidth="1"/>
    <col min="8456" max="8461" width="17.7109375" customWidth="1"/>
    <col min="8705" max="8705" width="10.140625" customWidth="1"/>
    <col min="8706" max="8706" width="47" customWidth="1"/>
    <col min="8707" max="8707" width="18" customWidth="1"/>
    <col min="8708" max="8708" width="15.28515625" customWidth="1"/>
    <col min="8709" max="8709" width="16.28515625" customWidth="1"/>
    <col min="8710" max="8710" width="16.5703125" customWidth="1"/>
    <col min="8711" max="8711" width="16.7109375" customWidth="1"/>
    <col min="8712" max="8717" width="17.7109375" customWidth="1"/>
    <col min="8961" max="8961" width="10.140625" customWidth="1"/>
    <col min="8962" max="8962" width="47" customWidth="1"/>
    <col min="8963" max="8963" width="18" customWidth="1"/>
    <col min="8964" max="8964" width="15.28515625" customWidth="1"/>
    <col min="8965" max="8965" width="16.28515625" customWidth="1"/>
    <col min="8966" max="8966" width="16.5703125" customWidth="1"/>
    <col min="8967" max="8967" width="16.7109375" customWidth="1"/>
    <col min="8968" max="8973" width="17.7109375" customWidth="1"/>
    <col min="9217" max="9217" width="10.140625" customWidth="1"/>
    <col min="9218" max="9218" width="47" customWidth="1"/>
    <col min="9219" max="9219" width="18" customWidth="1"/>
    <col min="9220" max="9220" width="15.28515625" customWidth="1"/>
    <col min="9221" max="9221" width="16.28515625" customWidth="1"/>
    <col min="9222" max="9222" width="16.5703125" customWidth="1"/>
    <col min="9223" max="9223" width="16.7109375" customWidth="1"/>
    <col min="9224" max="9229" width="17.7109375" customWidth="1"/>
    <col min="9473" max="9473" width="10.140625" customWidth="1"/>
    <col min="9474" max="9474" width="47" customWidth="1"/>
    <col min="9475" max="9475" width="18" customWidth="1"/>
    <col min="9476" max="9476" width="15.28515625" customWidth="1"/>
    <col min="9477" max="9477" width="16.28515625" customWidth="1"/>
    <col min="9478" max="9478" width="16.5703125" customWidth="1"/>
    <col min="9479" max="9479" width="16.7109375" customWidth="1"/>
    <col min="9480" max="9485" width="17.7109375" customWidth="1"/>
    <col min="9729" max="9729" width="10.140625" customWidth="1"/>
    <col min="9730" max="9730" width="47" customWidth="1"/>
    <col min="9731" max="9731" width="18" customWidth="1"/>
    <col min="9732" max="9732" width="15.28515625" customWidth="1"/>
    <col min="9733" max="9733" width="16.28515625" customWidth="1"/>
    <col min="9734" max="9734" width="16.5703125" customWidth="1"/>
    <col min="9735" max="9735" width="16.7109375" customWidth="1"/>
    <col min="9736" max="9741" width="17.7109375" customWidth="1"/>
    <col min="9985" max="9985" width="10.140625" customWidth="1"/>
    <col min="9986" max="9986" width="47" customWidth="1"/>
    <col min="9987" max="9987" width="18" customWidth="1"/>
    <col min="9988" max="9988" width="15.28515625" customWidth="1"/>
    <col min="9989" max="9989" width="16.28515625" customWidth="1"/>
    <col min="9990" max="9990" width="16.5703125" customWidth="1"/>
    <col min="9991" max="9991" width="16.7109375" customWidth="1"/>
    <col min="9992" max="9997" width="17.7109375" customWidth="1"/>
    <col min="10241" max="10241" width="10.140625" customWidth="1"/>
    <col min="10242" max="10242" width="47" customWidth="1"/>
    <col min="10243" max="10243" width="18" customWidth="1"/>
    <col min="10244" max="10244" width="15.28515625" customWidth="1"/>
    <col min="10245" max="10245" width="16.28515625" customWidth="1"/>
    <col min="10246" max="10246" width="16.5703125" customWidth="1"/>
    <col min="10247" max="10247" width="16.7109375" customWidth="1"/>
    <col min="10248" max="10253" width="17.7109375" customWidth="1"/>
    <col min="10497" max="10497" width="10.140625" customWidth="1"/>
    <col min="10498" max="10498" width="47" customWidth="1"/>
    <col min="10499" max="10499" width="18" customWidth="1"/>
    <col min="10500" max="10500" width="15.28515625" customWidth="1"/>
    <col min="10501" max="10501" width="16.28515625" customWidth="1"/>
    <col min="10502" max="10502" width="16.5703125" customWidth="1"/>
    <col min="10503" max="10503" width="16.7109375" customWidth="1"/>
    <col min="10504" max="10509" width="17.7109375" customWidth="1"/>
    <col min="10753" max="10753" width="10.140625" customWidth="1"/>
    <col min="10754" max="10754" width="47" customWidth="1"/>
    <col min="10755" max="10755" width="18" customWidth="1"/>
    <col min="10756" max="10756" width="15.28515625" customWidth="1"/>
    <col min="10757" max="10757" width="16.28515625" customWidth="1"/>
    <col min="10758" max="10758" width="16.5703125" customWidth="1"/>
    <col min="10759" max="10759" width="16.7109375" customWidth="1"/>
    <col min="10760" max="10765" width="17.7109375" customWidth="1"/>
    <col min="11009" max="11009" width="10.140625" customWidth="1"/>
    <col min="11010" max="11010" width="47" customWidth="1"/>
    <col min="11011" max="11011" width="18" customWidth="1"/>
    <col min="11012" max="11012" width="15.28515625" customWidth="1"/>
    <col min="11013" max="11013" width="16.28515625" customWidth="1"/>
    <col min="11014" max="11014" width="16.5703125" customWidth="1"/>
    <col min="11015" max="11015" width="16.7109375" customWidth="1"/>
    <col min="11016" max="11021" width="17.7109375" customWidth="1"/>
    <col min="11265" max="11265" width="10.140625" customWidth="1"/>
    <col min="11266" max="11266" width="47" customWidth="1"/>
    <col min="11267" max="11267" width="18" customWidth="1"/>
    <col min="11268" max="11268" width="15.28515625" customWidth="1"/>
    <col min="11269" max="11269" width="16.28515625" customWidth="1"/>
    <col min="11270" max="11270" width="16.5703125" customWidth="1"/>
    <col min="11271" max="11271" width="16.7109375" customWidth="1"/>
    <col min="11272" max="11277" width="17.7109375" customWidth="1"/>
    <col min="11521" max="11521" width="10.140625" customWidth="1"/>
    <col min="11522" max="11522" width="47" customWidth="1"/>
    <col min="11523" max="11523" width="18" customWidth="1"/>
    <col min="11524" max="11524" width="15.28515625" customWidth="1"/>
    <col min="11525" max="11525" width="16.28515625" customWidth="1"/>
    <col min="11526" max="11526" width="16.5703125" customWidth="1"/>
    <col min="11527" max="11527" width="16.7109375" customWidth="1"/>
    <col min="11528" max="11533" width="17.7109375" customWidth="1"/>
    <col min="11777" max="11777" width="10.140625" customWidth="1"/>
    <col min="11778" max="11778" width="47" customWidth="1"/>
    <col min="11779" max="11779" width="18" customWidth="1"/>
    <col min="11780" max="11780" width="15.28515625" customWidth="1"/>
    <col min="11781" max="11781" width="16.28515625" customWidth="1"/>
    <col min="11782" max="11782" width="16.5703125" customWidth="1"/>
    <col min="11783" max="11783" width="16.7109375" customWidth="1"/>
    <col min="11784" max="11789" width="17.7109375" customWidth="1"/>
    <col min="12033" max="12033" width="10.140625" customWidth="1"/>
    <col min="12034" max="12034" width="47" customWidth="1"/>
    <col min="12035" max="12035" width="18" customWidth="1"/>
    <col min="12036" max="12036" width="15.28515625" customWidth="1"/>
    <col min="12037" max="12037" width="16.28515625" customWidth="1"/>
    <col min="12038" max="12038" width="16.5703125" customWidth="1"/>
    <col min="12039" max="12039" width="16.7109375" customWidth="1"/>
    <col min="12040" max="12045" width="17.7109375" customWidth="1"/>
    <col min="12289" max="12289" width="10.140625" customWidth="1"/>
    <col min="12290" max="12290" width="47" customWidth="1"/>
    <col min="12291" max="12291" width="18" customWidth="1"/>
    <col min="12292" max="12292" width="15.28515625" customWidth="1"/>
    <col min="12293" max="12293" width="16.28515625" customWidth="1"/>
    <col min="12294" max="12294" width="16.5703125" customWidth="1"/>
    <col min="12295" max="12295" width="16.7109375" customWidth="1"/>
    <col min="12296" max="12301" width="17.7109375" customWidth="1"/>
    <col min="12545" max="12545" width="10.140625" customWidth="1"/>
    <col min="12546" max="12546" width="47" customWidth="1"/>
    <col min="12547" max="12547" width="18" customWidth="1"/>
    <col min="12548" max="12548" width="15.28515625" customWidth="1"/>
    <col min="12549" max="12549" width="16.28515625" customWidth="1"/>
    <col min="12550" max="12550" width="16.5703125" customWidth="1"/>
    <col min="12551" max="12551" width="16.7109375" customWidth="1"/>
    <col min="12552" max="12557" width="17.7109375" customWidth="1"/>
    <col min="12801" max="12801" width="10.140625" customWidth="1"/>
    <col min="12802" max="12802" width="47" customWidth="1"/>
    <col min="12803" max="12803" width="18" customWidth="1"/>
    <col min="12804" max="12804" width="15.28515625" customWidth="1"/>
    <col min="12805" max="12805" width="16.28515625" customWidth="1"/>
    <col min="12806" max="12806" width="16.5703125" customWidth="1"/>
    <col min="12807" max="12807" width="16.7109375" customWidth="1"/>
    <col min="12808" max="12813" width="17.7109375" customWidth="1"/>
    <col min="13057" max="13057" width="10.140625" customWidth="1"/>
    <col min="13058" max="13058" width="47" customWidth="1"/>
    <col min="13059" max="13059" width="18" customWidth="1"/>
    <col min="13060" max="13060" width="15.28515625" customWidth="1"/>
    <col min="13061" max="13061" width="16.28515625" customWidth="1"/>
    <col min="13062" max="13062" width="16.5703125" customWidth="1"/>
    <col min="13063" max="13063" width="16.7109375" customWidth="1"/>
    <col min="13064" max="13069" width="17.7109375" customWidth="1"/>
    <col min="13313" max="13313" width="10.140625" customWidth="1"/>
    <col min="13314" max="13314" width="47" customWidth="1"/>
    <col min="13315" max="13315" width="18" customWidth="1"/>
    <col min="13316" max="13316" width="15.28515625" customWidth="1"/>
    <col min="13317" max="13317" width="16.28515625" customWidth="1"/>
    <col min="13318" max="13318" width="16.5703125" customWidth="1"/>
    <col min="13319" max="13319" width="16.7109375" customWidth="1"/>
    <col min="13320" max="13325" width="17.7109375" customWidth="1"/>
    <col min="13569" max="13569" width="10.140625" customWidth="1"/>
    <col min="13570" max="13570" width="47" customWidth="1"/>
    <col min="13571" max="13571" width="18" customWidth="1"/>
    <col min="13572" max="13572" width="15.28515625" customWidth="1"/>
    <col min="13573" max="13573" width="16.28515625" customWidth="1"/>
    <col min="13574" max="13574" width="16.5703125" customWidth="1"/>
    <col min="13575" max="13575" width="16.7109375" customWidth="1"/>
    <col min="13576" max="13581" width="17.7109375" customWidth="1"/>
    <col min="13825" max="13825" width="10.140625" customWidth="1"/>
    <col min="13826" max="13826" width="47" customWidth="1"/>
    <col min="13827" max="13827" width="18" customWidth="1"/>
    <col min="13828" max="13828" width="15.28515625" customWidth="1"/>
    <col min="13829" max="13829" width="16.28515625" customWidth="1"/>
    <col min="13830" max="13830" width="16.5703125" customWidth="1"/>
    <col min="13831" max="13831" width="16.7109375" customWidth="1"/>
    <col min="13832" max="13837" width="17.7109375" customWidth="1"/>
    <col min="14081" max="14081" width="10.140625" customWidth="1"/>
    <col min="14082" max="14082" width="47" customWidth="1"/>
    <col min="14083" max="14083" width="18" customWidth="1"/>
    <col min="14084" max="14084" width="15.28515625" customWidth="1"/>
    <col min="14085" max="14085" width="16.28515625" customWidth="1"/>
    <col min="14086" max="14086" width="16.5703125" customWidth="1"/>
    <col min="14087" max="14087" width="16.7109375" customWidth="1"/>
    <col min="14088" max="14093" width="17.7109375" customWidth="1"/>
    <col min="14337" max="14337" width="10.140625" customWidth="1"/>
    <col min="14338" max="14338" width="47" customWidth="1"/>
    <col min="14339" max="14339" width="18" customWidth="1"/>
    <col min="14340" max="14340" width="15.28515625" customWidth="1"/>
    <col min="14341" max="14341" width="16.28515625" customWidth="1"/>
    <col min="14342" max="14342" width="16.5703125" customWidth="1"/>
    <col min="14343" max="14343" width="16.7109375" customWidth="1"/>
    <col min="14344" max="14349" width="17.7109375" customWidth="1"/>
    <col min="14593" max="14593" width="10.140625" customWidth="1"/>
    <col min="14594" max="14594" width="47" customWidth="1"/>
    <col min="14595" max="14595" width="18" customWidth="1"/>
    <col min="14596" max="14596" width="15.28515625" customWidth="1"/>
    <col min="14597" max="14597" width="16.28515625" customWidth="1"/>
    <col min="14598" max="14598" width="16.5703125" customWidth="1"/>
    <col min="14599" max="14599" width="16.7109375" customWidth="1"/>
    <col min="14600" max="14605" width="17.7109375" customWidth="1"/>
    <col min="14849" max="14849" width="10.140625" customWidth="1"/>
    <col min="14850" max="14850" width="47" customWidth="1"/>
    <col min="14851" max="14851" width="18" customWidth="1"/>
    <col min="14852" max="14852" width="15.28515625" customWidth="1"/>
    <col min="14853" max="14853" width="16.28515625" customWidth="1"/>
    <col min="14854" max="14854" width="16.5703125" customWidth="1"/>
    <col min="14855" max="14855" width="16.7109375" customWidth="1"/>
    <col min="14856" max="14861" width="17.7109375" customWidth="1"/>
    <col min="15105" max="15105" width="10.140625" customWidth="1"/>
    <col min="15106" max="15106" width="47" customWidth="1"/>
    <col min="15107" max="15107" width="18" customWidth="1"/>
    <col min="15108" max="15108" width="15.28515625" customWidth="1"/>
    <col min="15109" max="15109" width="16.28515625" customWidth="1"/>
    <col min="15110" max="15110" width="16.5703125" customWidth="1"/>
    <col min="15111" max="15111" width="16.7109375" customWidth="1"/>
    <col min="15112" max="15117" width="17.7109375" customWidth="1"/>
    <col min="15361" max="15361" width="10.140625" customWidth="1"/>
    <col min="15362" max="15362" width="47" customWidth="1"/>
    <col min="15363" max="15363" width="18" customWidth="1"/>
    <col min="15364" max="15364" width="15.28515625" customWidth="1"/>
    <col min="15365" max="15365" width="16.28515625" customWidth="1"/>
    <col min="15366" max="15366" width="16.5703125" customWidth="1"/>
    <col min="15367" max="15367" width="16.7109375" customWidth="1"/>
    <col min="15368" max="15373" width="17.7109375" customWidth="1"/>
    <col min="15617" max="15617" width="10.140625" customWidth="1"/>
    <col min="15618" max="15618" width="47" customWidth="1"/>
    <col min="15619" max="15619" width="18" customWidth="1"/>
    <col min="15620" max="15620" width="15.28515625" customWidth="1"/>
    <col min="15621" max="15621" width="16.28515625" customWidth="1"/>
    <col min="15622" max="15622" width="16.5703125" customWidth="1"/>
    <col min="15623" max="15623" width="16.7109375" customWidth="1"/>
    <col min="15624" max="15629" width="17.7109375" customWidth="1"/>
    <col min="15873" max="15873" width="10.140625" customWidth="1"/>
    <col min="15874" max="15874" width="47" customWidth="1"/>
    <col min="15875" max="15875" width="18" customWidth="1"/>
    <col min="15876" max="15876" width="15.28515625" customWidth="1"/>
    <col min="15877" max="15877" width="16.28515625" customWidth="1"/>
    <col min="15878" max="15878" width="16.5703125" customWidth="1"/>
    <col min="15879" max="15879" width="16.7109375" customWidth="1"/>
    <col min="15880" max="15885" width="17.7109375" customWidth="1"/>
    <col min="16129" max="16129" width="10.140625" customWidth="1"/>
    <col min="16130" max="16130" width="47" customWidth="1"/>
    <col min="16131" max="16131" width="18" customWidth="1"/>
    <col min="16132" max="16132" width="15.28515625" customWidth="1"/>
    <col min="16133" max="16133" width="16.28515625" customWidth="1"/>
    <col min="16134" max="16134" width="16.5703125" customWidth="1"/>
    <col min="16135" max="16135" width="16.7109375" customWidth="1"/>
    <col min="16136" max="16141" width="17.7109375" customWidth="1"/>
  </cols>
  <sheetData>
    <row r="1" spans="1:13" x14ac:dyDescent="0.25">
      <c r="A1" s="60"/>
      <c r="B1" s="61"/>
      <c r="C1" s="62" t="s">
        <v>47</v>
      </c>
      <c r="D1" s="62" t="s">
        <v>47</v>
      </c>
      <c r="E1" s="63" t="s">
        <v>47</v>
      </c>
      <c r="F1" s="64" t="s">
        <v>47</v>
      </c>
      <c r="G1" s="64" t="s">
        <v>47</v>
      </c>
      <c r="H1" s="65" t="s">
        <v>47</v>
      </c>
      <c r="I1" s="66" t="s">
        <v>47</v>
      </c>
      <c r="J1" s="65" t="s">
        <v>47</v>
      </c>
      <c r="K1" s="66" t="s">
        <v>47</v>
      </c>
      <c r="L1" s="65" t="s">
        <v>47</v>
      </c>
      <c r="M1" s="66" t="s">
        <v>47</v>
      </c>
    </row>
    <row r="2" spans="1:13" x14ac:dyDescent="0.25">
      <c r="A2" s="68"/>
      <c r="B2" s="69"/>
      <c r="C2" s="70" t="s">
        <v>652</v>
      </c>
      <c r="D2" s="70" t="s">
        <v>653</v>
      </c>
      <c r="E2" s="71" t="s">
        <v>654</v>
      </c>
      <c r="F2" s="72" t="s">
        <v>654</v>
      </c>
      <c r="G2" s="72" t="s">
        <v>654</v>
      </c>
      <c r="H2" s="73" t="s">
        <v>654</v>
      </c>
      <c r="I2" s="74" t="s">
        <v>654</v>
      </c>
      <c r="J2" s="73" t="s">
        <v>655</v>
      </c>
      <c r="K2" s="74" t="s">
        <v>656</v>
      </c>
      <c r="L2" s="73" t="s">
        <v>657</v>
      </c>
      <c r="M2" s="74" t="s">
        <v>657</v>
      </c>
    </row>
    <row r="3" spans="1:13" x14ac:dyDescent="0.25">
      <c r="A3" s="68"/>
      <c r="B3" s="69"/>
      <c r="C3" s="70" t="s">
        <v>49</v>
      </c>
      <c r="D3" s="70" t="s">
        <v>49</v>
      </c>
      <c r="E3" s="71" t="s">
        <v>48</v>
      </c>
      <c r="F3" s="72" t="s">
        <v>658</v>
      </c>
      <c r="G3" s="72" t="s">
        <v>49</v>
      </c>
      <c r="H3" s="73" t="s">
        <v>658</v>
      </c>
      <c r="I3" s="74" t="s">
        <v>49</v>
      </c>
      <c r="J3" s="73" t="s">
        <v>48</v>
      </c>
      <c r="K3" s="74" t="s">
        <v>49</v>
      </c>
      <c r="L3" s="73" t="s">
        <v>48</v>
      </c>
      <c r="M3" s="74" t="s">
        <v>49</v>
      </c>
    </row>
    <row r="4" spans="1:13" x14ac:dyDescent="0.25">
      <c r="A4" s="75" t="s">
        <v>475</v>
      </c>
      <c r="B4" s="76" t="s">
        <v>45</v>
      </c>
      <c r="C4" s="77">
        <v>41912</v>
      </c>
      <c r="D4" s="77">
        <v>42277</v>
      </c>
      <c r="E4" s="78"/>
      <c r="F4" s="79">
        <v>42420</v>
      </c>
      <c r="G4" s="79">
        <v>42496</v>
      </c>
      <c r="H4" s="80">
        <v>42545</v>
      </c>
      <c r="I4" s="81" t="s">
        <v>659</v>
      </c>
      <c r="J4" s="80"/>
      <c r="K4" s="81">
        <v>43007</v>
      </c>
      <c r="L4" s="80">
        <v>43008</v>
      </c>
      <c r="M4" s="81">
        <v>43373</v>
      </c>
    </row>
    <row r="5" spans="1:13" s="88" customFormat="1" x14ac:dyDescent="0.25">
      <c r="A5" s="82" t="s">
        <v>44</v>
      </c>
      <c r="B5" s="83"/>
      <c r="C5" s="83"/>
      <c r="D5" s="83"/>
      <c r="E5" s="84"/>
      <c r="F5" s="85"/>
      <c r="G5" s="85"/>
      <c r="H5" s="86"/>
      <c r="I5" s="87"/>
      <c r="J5" s="86"/>
      <c r="K5" s="87"/>
      <c r="L5" s="86"/>
      <c r="M5" s="87"/>
    </row>
    <row r="6" spans="1:13" x14ac:dyDescent="0.25">
      <c r="A6" s="89" t="s">
        <v>492</v>
      </c>
      <c r="B6" s="89" t="s">
        <v>32</v>
      </c>
      <c r="C6" s="90">
        <v>14199.89</v>
      </c>
      <c r="D6" s="90">
        <v>293.88</v>
      </c>
      <c r="E6" s="90">
        <v>1000</v>
      </c>
      <c r="F6" s="90">
        <v>1000</v>
      </c>
      <c r="G6" s="90">
        <v>0</v>
      </c>
      <c r="H6" s="91">
        <v>300</v>
      </c>
      <c r="I6" s="92">
        <v>150</v>
      </c>
      <c r="J6" s="91">
        <v>300</v>
      </c>
      <c r="K6" s="92">
        <v>0.01</v>
      </c>
      <c r="L6" s="91">
        <v>200</v>
      </c>
      <c r="M6" s="92">
        <v>600</v>
      </c>
    </row>
    <row r="7" spans="1:13" x14ac:dyDescent="0.25">
      <c r="A7" s="89" t="s">
        <v>660</v>
      </c>
      <c r="B7" s="89" t="s">
        <v>31</v>
      </c>
      <c r="C7" s="90">
        <v>22138.75</v>
      </c>
      <c r="D7" s="90">
        <v>11080</v>
      </c>
      <c r="E7" s="90">
        <v>18000</v>
      </c>
      <c r="F7" s="90">
        <v>18000</v>
      </c>
      <c r="G7" s="90">
        <v>5096.25</v>
      </c>
      <c r="H7" s="91">
        <v>10000</v>
      </c>
      <c r="I7" s="92">
        <v>7953.75</v>
      </c>
      <c r="J7" s="91">
        <v>10000</v>
      </c>
      <c r="K7" s="92">
        <v>7345</v>
      </c>
      <c r="L7" s="91">
        <v>8000</v>
      </c>
      <c r="M7" s="92">
        <v>4250</v>
      </c>
    </row>
    <row r="8" spans="1:13" x14ac:dyDescent="0.25">
      <c r="A8" s="89" t="s">
        <v>493</v>
      </c>
      <c r="B8" s="89" t="s">
        <v>661</v>
      </c>
      <c r="C8" s="90">
        <v>6650</v>
      </c>
      <c r="D8" s="90">
        <v>4364</v>
      </c>
      <c r="E8" s="90">
        <v>5000</v>
      </c>
      <c r="F8" s="90">
        <v>5000</v>
      </c>
      <c r="G8" s="90">
        <v>920</v>
      </c>
      <c r="H8" s="91">
        <v>2500</v>
      </c>
      <c r="I8" s="92">
        <v>1525</v>
      </c>
      <c r="J8" s="91">
        <v>2500</v>
      </c>
      <c r="K8" s="92">
        <v>1765</v>
      </c>
      <c r="L8" s="91">
        <v>5000</v>
      </c>
      <c r="M8" s="92">
        <v>9287.7999999999993</v>
      </c>
    </row>
    <row r="9" spans="1:13" x14ac:dyDescent="0.25">
      <c r="A9" s="89" t="s">
        <v>662</v>
      </c>
      <c r="B9" s="89" t="s">
        <v>33</v>
      </c>
      <c r="C9" s="90">
        <v>4314.8</v>
      </c>
      <c r="D9" s="90">
        <v>6740</v>
      </c>
      <c r="E9" s="90">
        <v>8000</v>
      </c>
      <c r="F9" s="90">
        <v>8000</v>
      </c>
      <c r="G9" s="90">
        <v>9416</v>
      </c>
      <c r="H9" s="91">
        <v>15000</v>
      </c>
      <c r="I9" s="92">
        <v>13716</v>
      </c>
      <c r="J9" s="91">
        <v>15000</v>
      </c>
      <c r="K9" s="92">
        <v>14566</v>
      </c>
      <c r="L9" s="91">
        <v>20000</v>
      </c>
      <c r="M9" s="92">
        <v>12855</v>
      </c>
    </row>
    <row r="10" spans="1:13" x14ac:dyDescent="0.25">
      <c r="A10" s="89" t="s">
        <v>663</v>
      </c>
      <c r="B10" s="89" t="s">
        <v>34</v>
      </c>
      <c r="C10" s="90">
        <v>616</v>
      </c>
      <c r="D10" s="90">
        <v>1585</v>
      </c>
      <c r="E10" s="90">
        <v>3480</v>
      </c>
      <c r="F10" s="90">
        <v>3480</v>
      </c>
      <c r="G10" s="90">
        <v>805</v>
      </c>
      <c r="H10" s="91">
        <v>2000</v>
      </c>
      <c r="I10" s="92">
        <v>805</v>
      </c>
      <c r="J10" s="91">
        <v>2000</v>
      </c>
      <c r="K10" s="92">
        <v>921</v>
      </c>
      <c r="L10" s="91">
        <v>1500</v>
      </c>
      <c r="M10" s="92">
        <v>0</v>
      </c>
    </row>
    <row r="11" spans="1:13" x14ac:dyDescent="0.25">
      <c r="A11" s="89" t="s">
        <v>664</v>
      </c>
      <c r="B11" s="89" t="s">
        <v>35</v>
      </c>
      <c r="C11" s="90">
        <v>2707.5</v>
      </c>
      <c r="D11" s="90">
        <v>3405</v>
      </c>
      <c r="E11" s="90">
        <v>3600</v>
      </c>
      <c r="F11" s="90">
        <v>3600</v>
      </c>
      <c r="G11" s="90">
        <v>3420</v>
      </c>
      <c r="H11" s="91">
        <v>5500</v>
      </c>
      <c r="I11" s="92">
        <v>4440</v>
      </c>
      <c r="J11" s="91">
        <v>4900</v>
      </c>
      <c r="K11" s="92">
        <v>2790</v>
      </c>
      <c r="L11" s="91">
        <v>4900</v>
      </c>
      <c r="M11" s="92">
        <v>3225</v>
      </c>
    </row>
    <row r="12" spans="1:13" x14ac:dyDescent="0.25">
      <c r="A12" s="89" t="s">
        <v>665</v>
      </c>
      <c r="B12" s="89" t="s">
        <v>36</v>
      </c>
      <c r="C12" s="90">
        <v>23530</v>
      </c>
      <c r="D12" s="90">
        <v>32860.019999999997</v>
      </c>
      <c r="E12" s="90">
        <v>36000</v>
      </c>
      <c r="F12" s="90">
        <v>36000</v>
      </c>
      <c r="G12" s="90">
        <v>15940</v>
      </c>
      <c r="H12" s="91">
        <v>25000</v>
      </c>
      <c r="I12" s="92">
        <v>25870</v>
      </c>
      <c r="J12" s="91">
        <v>35000</v>
      </c>
      <c r="K12" s="92">
        <v>15500</v>
      </c>
      <c r="L12" s="91">
        <v>20000</v>
      </c>
      <c r="M12" s="92">
        <v>14465</v>
      </c>
    </row>
    <row r="13" spans="1:13" x14ac:dyDescent="0.25">
      <c r="A13" s="89" t="s">
        <v>666</v>
      </c>
      <c r="B13" s="89" t="s">
        <v>85</v>
      </c>
      <c r="C13" s="90">
        <v>0</v>
      </c>
      <c r="D13" s="90">
        <v>0</v>
      </c>
      <c r="E13" s="93"/>
      <c r="F13" s="90">
        <v>6000</v>
      </c>
      <c r="G13" s="90">
        <v>5655</v>
      </c>
      <c r="H13" s="91">
        <v>10000</v>
      </c>
      <c r="I13" s="92">
        <v>4238.63</v>
      </c>
      <c r="J13" s="91">
        <v>10000</v>
      </c>
      <c r="K13" s="92">
        <v>11692.5</v>
      </c>
      <c r="L13" s="91">
        <v>14000</v>
      </c>
      <c r="M13" s="92">
        <v>27968.75</v>
      </c>
    </row>
    <row r="14" spans="1:13" x14ac:dyDescent="0.25">
      <c r="A14" s="89" t="s">
        <v>667</v>
      </c>
      <c r="B14" s="89" t="s">
        <v>37</v>
      </c>
      <c r="C14" s="90">
        <v>8264</v>
      </c>
      <c r="D14" s="90">
        <v>7500</v>
      </c>
      <c r="E14" s="90">
        <v>11000</v>
      </c>
      <c r="F14" s="90">
        <v>11000</v>
      </c>
      <c r="G14" s="90">
        <v>11880</v>
      </c>
      <c r="H14" s="91">
        <v>20000</v>
      </c>
      <c r="I14" s="92">
        <v>16720</v>
      </c>
      <c r="J14" s="91">
        <v>20000</v>
      </c>
      <c r="K14" s="92">
        <v>20990</v>
      </c>
      <c r="L14" s="91">
        <v>22000</v>
      </c>
      <c r="M14" s="92">
        <v>2510</v>
      </c>
    </row>
    <row r="15" spans="1:13" x14ac:dyDescent="0.25">
      <c r="A15" s="89" t="s">
        <v>668</v>
      </c>
      <c r="B15" s="89" t="s">
        <v>38</v>
      </c>
      <c r="C15" s="90">
        <v>164.48</v>
      </c>
      <c r="D15" s="90">
        <v>233.22</v>
      </c>
      <c r="E15" s="90">
        <v>200</v>
      </c>
      <c r="F15" s="90">
        <v>200</v>
      </c>
      <c r="G15" s="90">
        <v>0</v>
      </c>
      <c r="H15" s="91">
        <v>250</v>
      </c>
      <c r="I15" s="92">
        <v>0</v>
      </c>
      <c r="J15" s="91">
        <v>200</v>
      </c>
      <c r="K15" s="92">
        <v>0</v>
      </c>
      <c r="L15" s="91">
        <v>20</v>
      </c>
      <c r="M15" s="92">
        <v>0</v>
      </c>
    </row>
    <row r="16" spans="1:13" x14ac:dyDescent="0.25">
      <c r="A16" s="89" t="s">
        <v>669</v>
      </c>
      <c r="B16" s="89" t="s">
        <v>670</v>
      </c>
      <c r="C16" s="90">
        <v>7078.17</v>
      </c>
      <c r="D16" s="90">
        <v>0</v>
      </c>
      <c r="E16" s="90">
        <v>0</v>
      </c>
      <c r="F16" s="90">
        <v>0</v>
      </c>
      <c r="G16" s="90">
        <v>0</v>
      </c>
      <c r="H16" s="91">
        <v>0</v>
      </c>
      <c r="I16" s="92">
        <v>0</v>
      </c>
      <c r="J16" s="91">
        <v>0</v>
      </c>
      <c r="K16" s="92">
        <v>0</v>
      </c>
      <c r="L16" s="91">
        <v>0</v>
      </c>
      <c r="M16" s="92">
        <v>0</v>
      </c>
    </row>
    <row r="17" spans="1:13" x14ac:dyDescent="0.25">
      <c r="A17" s="89" t="s">
        <v>671</v>
      </c>
      <c r="B17" s="89" t="s">
        <v>39</v>
      </c>
      <c r="C17" s="90">
        <v>17129</v>
      </c>
      <c r="D17" s="90">
        <v>8003</v>
      </c>
      <c r="E17" s="90">
        <v>12000</v>
      </c>
      <c r="F17" s="90">
        <v>12000</v>
      </c>
      <c r="G17" s="90">
        <v>5955</v>
      </c>
      <c r="H17" s="91">
        <v>9000</v>
      </c>
      <c r="I17" s="92">
        <v>11470</v>
      </c>
      <c r="J17" s="91">
        <v>9000</v>
      </c>
      <c r="K17" s="92">
        <v>4693</v>
      </c>
      <c r="L17" s="91">
        <v>7500</v>
      </c>
      <c r="M17" s="92">
        <v>9391.4699999999993</v>
      </c>
    </row>
    <row r="18" spans="1:13" x14ac:dyDescent="0.25">
      <c r="A18" s="94"/>
      <c r="B18" s="95" t="s">
        <v>0</v>
      </c>
      <c r="C18" s="96">
        <f t="shared" ref="C18:L18" si="0">SUM(C6:C17)</f>
        <v>106792.59</v>
      </c>
      <c r="D18" s="96">
        <f t="shared" si="0"/>
        <v>76064.12</v>
      </c>
      <c r="E18" s="97">
        <f t="shared" si="0"/>
        <v>98280</v>
      </c>
      <c r="F18" s="97">
        <f t="shared" si="0"/>
        <v>104280</v>
      </c>
      <c r="G18" s="97">
        <f t="shared" si="0"/>
        <v>59087.25</v>
      </c>
      <c r="H18" s="98">
        <f t="shared" si="0"/>
        <v>99550</v>
      </c>
      <c r="I18" s="99">
        <f t="shared" si="0"/>
        <v>86888.38</v>
      </c>
      <c r="J18" s="98">
        <f t="shared" si="0"/>
        <v>108900</v>
      </c>
      <c r="K18" s="99">
        <f t="shared" si="0"/>
        <v>80262.510000000009</v>
      </c>
      <c r="L18" s="98">
        <f t="shared" si="0"/>
        <v>103120</v>
      </c>
      <c r="M18" s="99">
        <f>SUM(M6:M17)</f>
        <v>84553.02</v>
      </c>
    </row>
    <row r="19" spans="1:13" x14ac:dyDescent="0.25">
      <c r="A19" s="89" t="s">
        <v>672</v>
      </c>
      <c r="B19" s="89" t="s">
        <v>40</v>
      </c>
      <c r="C19" s="90">
        <v>1773811.92</v>
      </c>
      <c r="D19" s="90">
        <v>1389397.12</v>
      </c>
      <c r="E19" s="90">
        <v>1440000</v>
      </c>
      <c r="F19" s="90">
        <v>1440000</v>
      </c>
      <c r="G19" s="90">
        <v>1199024.1100000001</v>
      </c>
      <c r="H19" s="100">
        <v>1440000</v>
      </c>
      <c r="I19" s="92">
        <v>1304521.79</v>
      </c>
      <c r="J19" s="100">
        <v>1452000</v>
      </c>
      <c r="K19" s="92">
        <v>1398207.32</v>
      </c>
      <c r="L19" s="100">
        <v>1380000</v>
      </c>
      <c r="M19" s="92">
        <v>1418827.56</v>
      </c>
    </row>
    <row r="20" spans="1:13" x14ac:dyDescent="0.25">
      <c r="A20" s="89" t="s">
        <v>673</v>
      </c>
      <c r="B20" s="89" t="s">
        <v>41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1">
        <v>0</v>
      </c>
      <c r="I20" s="92">
        <v>0</v>
      </c>
      <c r="J20" s="91">
        <v>0</v>
      </c>
      <c r="K20" s="92">
        <v>0</v>
      </c>
      <c r="L20" s="91">
        <v>0</v>
      </c>
      <c r="M20" s="92">
        <v>0</v>
      </c>
    </row>
    <row r="21" spans="1:13" x14ac:dyDescent="0.25">
      <c r="A21" s="89" t="s">
        <v>674</v>
      </c>
      <c r="B21" s="89" t="s">
        <v>675</v>
      </c>
      <c r="C21" s="90">
        <v>0</v>
      </c>
      <c r="D21" s="90">
        <v>0</v>
      </c>
      <c r="E21" s="90">
        <v>238000</v>
      </c>
      <c r="F21" s="90">
        <v>31496.080000000002</v>
      </c>
      <c r="G21" s="90">
        <v>0</v>
      </c>
      <c r="H21" s="91">
        <v>0</v>
      </c>
      <c r="I21" s="92">
        <v>0</v>
      </c>
      <c r="J21" s="91">
        <v>220000</v>
      </c>
      <c r="K21" s="92">
        <v>0</v>
      </c>
      <c r="L21" s="91">
        <v>195000</v>
      </c>
      <c r="M21" s="92">
        <v>195000</v>
      </c>
    </row>
    <row r="22" spans="1:13" x14ac:dyDescent="0.25">
      <c r="A22" s="89" t="s">
        <v>676</v>
      </c>
      <c r="B22" s="89" t="s">
        <v>43</v>
      </c>
      <c r="C22" s="90">
        <v>271906.46999999997</v>
      </c>
      <c r="D22" s="90">
        <v>124512.58</v>
      </c>
      <c r="E22" s="90">
        <v>0</v>
      </c>
      <c r="F22" s="90">
        <v>272503.92</v>
      </c>
      <c r="G22" s="90">
        <v>272503.92</v>
      </c>
      <c r="H22" s="91">
        <v>272503.92</v>
      </c>
      <c r="I22" s="92">
        <v>272503.92</v>
      </c>
      <c r="J22" s="91">
        <v>120000</v>
      </c>
      <c r="K22" s="92">
        <v>97680.16</v>
      </c>
      <c r="L22" s="91">
        <v>195840.71</v>
      </c>
      <c r="M22" s="92">
        <v>196054.06</v>
      </c>
    </row>
    <row r="23" spans="1:13" x14ac:dyDescent="0.25">
      <c r="A23" s="94"/>
      <c r="B23" s="101" t="s">
        <v>1</v>
      </c>
      <c r="C23" s="96">
        <f t="shared" ref="C23:L23" si="1">SUM(C19:C22)</f>
        <v>2045718.39</v>
      </c>
      <c r="D23" s="96">
        <f t="shared" si="1"/>
        <v>1513909.7000000002</v>
      </c>
      <c r="E23" s="96">
        <f t="shared" si="1"/>
        <v>1678000</v>
      </c>
      <c r="F23" s="96">
        <f t="shared" si="1"/>
        <v>1744000</v>
      </c>
      <c r="G23" s="96">
        <f t="shared" si="1"/>
        <v>1471528.03</v>
      </c>
      <c r="H23" s="102">
        <f t="shared" si="1"/>
        <v>1712503.92</v>
      </c>
      <c r="I23" s="99">
        <f t="shared" si="1"/>
        <v>1577025.71</v>
      </c>
      <c r="J23" s="102">
        <f t="shared" si="1"/>
        <v>1792000</v>
      </c>
      <c r="K23" s="99">
        <f t="shared" si="1"/>
        <v>1495887.48</v>
      </c>
      <c r="L23" s="102">
        <f t="shared" si="1"/>
        <v>1770840.71</v>
      </c>
      <c r="M23" s="99">
        <f>SUM(M19:M22)</f>
        <v>1809881.62</v>
      </c>
    </row>
    <row r="24" spans="1:13" x14ac:dyDescent="0.25">
      <c r="A24" s="103"/>
      <c r="B24" s="104"/>
      <c r="C24" s="89"/>
      <c r="D24" s="89"/>
      <c r="E24" s="90"/>
      <c r="F24" s="90"/>
      <c r="G24" s="90"/>
      <c r="H24" s="91"/>
      <c r="I24" s="92"/>
      <c r="J24" s="91"/>
      <c r="K24" s="92"/>
      <c r="L24" s="91"/>
      <c r="M24" s="92"/>
    </row>
    <row r="25" spans="1:13" x14ac:dyDescent="0.25">
      <c r="A25" s="94"/>
      <c r="B25" s="101" t="s">
        <v>8</v>
      </c>
      <c r="C25" s="105">
        <f t="shared" ref="C25:L25" si="2">C18+C23</f>
        <v>2152510.98</v>
      </c>
      <c r="D25" s="105">
        <f t="shared" si="2"/>
        <v>1589973.8200000003</v>
      </c>
      <c r="E25" s="105">
        <f t="shared" si="2"/>
        <v>1776280</v>
      </c>
      <c r="F25" s="105">
        <f t="shared" si="2"/>
        <v>1848280</v>
      </c>
      <c r="G25" s="105">
        <f t="shared" si="2"/>
        <v>1530615.28</v>
      </c>
      <c r="H25" s="106">
        <f t="shared" si="2"/>
        <v>1812053.92</v>
      </c>
      <c r="I25" s="107">
        <f t="shared" si="2"/>
        <v>1663914.0899999999</v>
      </c>
      <c r="J25" s="106">
        <f t="shared" si="2"/>
        <v>1900900</v>
      </c>
      <c r="K25" s="107">
        <f t="shared" si="2"/>
        <v>1576149.99</v>
      </c>
      <c r="L25" s="106">
        <f t="shared" si="2"/>
        <v>1873960.71</v>
      </c>
      <c r="M25" s="107">
        <f>M18+M23</f>
        <v>1894434.6400000001</v>
      </c>
    </row>
    <row r="26" spans="1:13" x14ac:dyDescent="0.25">
      <c r="A26" s="108" t="s">
        <v>46</v>
      </c>
      <c r="B26" s="109"/>
      <c r="C26" s="110"/>
      <c r="D26" s="110"/>
      <c r="E26" s="111"/>
      <c r="F26" s="112"/>
      <c r="G26" s="112"/>
      <c r="H26" s="113"/>
      <c r="I26" s="114"/>
      <c r="J26" s="113"/>
      <c r="K26" s="114"/>
      <c r="L26" s="113"/>
      <c r="M26" s="114"/>
    </row>
    <row r="27" spans="1:13" x14ac:dyDescent="0.25">
      <c r="A27" s="115" t="s">
        <v>677</v>
      </c>
      <c r="B27" s="115" t="s">
        <v>678</v>
      </c>
      <c r="C27" s="116">
        <v>24412.5</v>
      </c>
      <c r="D27" s="116">
        <v>21070</v>
      </c>
      <c r="E27" s="116">
        <v>27300</v>
      </c>
      <c r="F27" s="116">
        <v>27300</v>
      </c>
      <c r="G27" s="116">
        <v>17325</v>
      </c>
      <c r="H27" s="117">
        <v>27300</v>
      </c>
      <c r="I27" s="92">
        <v>27154.15</v>
      </c>
      <c r="J27" s="117">
        <v>27300</v>
      </c>
      <c r="K27" s="92">
        <v>25725</v>
      </c>
      <c r="L27" s="117">
        <v>27300</v>
      </c>
      <c r="M27" s="92">
        <v>27305.83</v>
      </c>
    </row>
    <row r="28" spans="1:13" x14ac:dyDescent="0.25">
      <c r="A28" s="115" t="s">
        <v>679</v>
      </c>
      <c r="B28" s="115" t="s">
        <v>51</v>
      </c>
      <c r="C28" s="116">
        <v>27104.68</v>
      </c>
      <c r="D28" s="116">
        <v>31418.33</v>
      </c>
      <c r="E28" s="116">
        <v>30000</v>
      </c>
      <c r="F28" s="116">
        <v>30000</v>
      </c>
      <c r="G28" s="116">
        <v>21869</v>
      </c>
      <c r="H28" s="117">
        <v>35000</v>
      </c>
      <c r="I28" s="92">
        <v>35537.06</v>
      </c>
      <c r="J28" s="117">
        <v>35000</v>
      </c>
      <c r="K28" s="92">
        <v>37225</v>
      </c>
      <c r="L28" s="117">
        <v>40000</v>
      </c>
      <c r="M28" s="92">
        <v>42165.95</v>
      </c>
    </row>
    <row r="29" spans="1:13" x14ac:dyDescent="0.25">
      <c r="A29" s="115" t="s">
        <v>680</v>
      </c>
      <c r="B29" s="115" t="s">
        <v>52</v>
      </c>
      <c r="C29" s="116">
        <v>37431.800000000003</v>
      </c>
      <c r="D29" s="116">
        <v>25555.200000000001</v>
      </c>
      <c r="E29" s="116">
        <v>30000</v>
      </c>
      <c r="F29" s="116">
        <v>30000</v>
      </c>
      <c r="G29" s="116">
        <v>9720.1</v>
      </c>
      <c r="H29" s="117">
        <v>25000</v>
      </c>
      <c r="I29" s="92">
        <v>18351.900000000001</v>
      </c>
      <c r="J29" s="117">
        <v>25000</v>
      </c>
      <c r="K29" s="92">
        <v>25050</v>
      </c>
      <c r="L29" s="117">
        <v>27000</v>
      </c>
      <c r="M29" s="92">
        <v>28310</v>
      </c>
    </row>
    <row r="30" spans="1:13" x14ac:dyDescent="0.25">
      <c r="A30" s="115" t="s">
        <v>681</v>
      </c>
      <c r="B30" s="115" t="s">
        <v>682</v>
      </c>
      <c r="C30" s="116">
        <v>2485</v>
      </c>
      <c r="D30" s="116">
        <v>2975</v>
      </c>
      <c r="E30" s="116">
        <v>3000</v>
      </c>
      <c r="F30" s="116">
        <v>5000</v>
      </c>
      <c r="G30" s="116">
        <v>3395</v>
      </c>
      <c r="H30" s="117">
        <v>5000</v>
      </c>
      <c r="I30" s="92">
        <v>3975</v>
      </c>
      <c r="J30" s="117">
        <v>5000</v>
      </c>
      <c r="K30" s="92">
        <v>2655</v>
      </c>
      <c r="L30" s="117">
        <v>4000</v>
      </c>
      <c r="M30" s="92">
        <v>1565</v>
      </c>
    </row>
    <row r="31" spans="1:13" x14ac:dyDescent="0.25">
      <c r="A31" s="115" t="s">
        <v>683</v>
      </c>
      <c r="B31" s="115" t="s">
        <v>53</v>
      </c>
      <c r="C31" s="116">
        <v>26980</v>
      </c>
      <c r="D31" s="116">
        <v>36192.54</v>
      </c>
      <c r="E31" s="116">
        <v>32000</v>
      </c>
      <c r="F31" s="116">
        <v>35000</v>
      </c>
      <c r="G31" s="116">
        <v>21930.16</v>
      </c>
      <c r="H31" s="117">
        <v>35000</v>
      </c>
      <c r="I31" s="92">
        <v>26117.16</v>
      </c>
      <c r="J31" s="117">
        <v>35000</v>
      </c>
      <c r="K31" s="92">
        <v>13680</v>
      </c>
      <c r="L31" s="117">
        <v>15000</v>
      </c>
      <c r="M31" s="92">
        <v>13442.33</v>
      </c>
    </row>
    <row r="32" spans="1:13" x14ac:dyDescent="0.25">
      <c r="A32" s="115" t="s">
        <v>494</v>
      </c>
      <c r="B32" s="115" t="s">
        <v>684</v>
      </c>
      <c r="C32" s="116">
        <v>213363.83</v>
      </c>
      <c r="D32" s="116">
        <v>192298.67</v>
      </c>
      <c r="E32" s="116">
        <v>200000</v>
      </c>
      <c r="F32" s="116">
        <v>235000</v>
      </c>
      <c r="G32" s="116">
        <v>131224.99</v>
      </c>
      <c r="H32" s="117">
        <v>230000</v>
      </c>
      <c r="I32" s="92">
        <v>201180.01</v>
      </c>
      <c r="J32" s="117">
        <v>250000</v>
      </c>
      <c r="K32" s="92">
        <v>190415.63</v>
      </c>
      <c r="L32" s="117">
        <v>210000</v>
      </c>
      <c r="M32" s="92">
        <v>192979.76</v>
      </c>
    </row>
    <row r="33" spans="1:13" x14ac:dyDescent="0.25">
      <c r="A33" s="115" t="s">
        <v>495</v>
      </c>
      <c r="B33" s="115" t="s">
        <v>685</v>
      </c>
      <c r="C33" s="116">
        <v>70797.259999999995</v>
      </c>
      <c r="D33" s="116">
        <v>62065.34</v>
      </c>
      <c r="E33" s="116">
        <v>81120</v>
      </c>
      <c r="F33" s="116">
        <v>81120</v>
      </c>
      <c r="G33" s="116">
        <v>50100.84</v>
      </c>
      <c r="H33" s="117">
        <v>81120</v>
      </c>
      <c r="I33" s="92">
        <v>79718</v>
      </c>
      <c r="J33" s="117">
        <v>85000</v>
      </c>
      <c r="K33" s="92">
        <v>86273.91</v>
      </c>
      <c r="L33" s="117">
        <v>88000</v>
      </c>
      <c r="M33" s="92">
        <v>88569.24</v>
      </c>
    </row>
    <row r="34" spans="1:13" x14ac:dyDescent="0.25">
      <c r="A34" s="115" t="s">
        <v>496</v>
      </c>
      <c r="B34" s="115" t="s">
        <v>686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7">
        <v>0</v>
      </c>
      <c r="I34" s="92">
        <v>0</v>
      </c>
      <c r="J34" s="117">
        <v>6500</v>
      </c>
      <c r="K34" s="92">
        <v>0</v>
      </c>
      <c r="L34" s="117">
        <v>0</v>
      </c>
      <c r="M34" s="92">
        <v>0</v>
      </c>
    </row>
    <row r="35" spans="1:13" x14ac:dyDescent="0.25">
      <c r="A35" s="115" t="s">
        <v>687</v>
      </c>
      <c r="B35" s="115" t="s">
        <v>688</v>
      </c>
      <c r="C35" s="116">
        <v>3029.85</v>
      </c>
      <c r="D35" s="116">
        <v>0</v>
      </c>
      <c r="E35" s="116">
        <v>0</v>
      </c>
      <c r="F35" s="116">
        <v>0</v>
      </c>
      <c r="G35" s="116">
        <v>0</v>
      </c>
      <c r="H35" s="117">
        <v>0</v>
      </c>
      <c r="I35" s="118">
        <v>0</v>
      </c>
      <c r="J35" s="117">
        <v>0</v>
      </c>
      <c r="K35" s="118">
        <v>0</v>
      </c>
      <c r="L35" s="117">
        <v>0</v>
      </c>
      <c r="M35" s="118">
        <v>0</v>
      </c>
    </row>
    <row r="36" spans="1:13" x14ac:dyDescent="0.25">
      <c r="A36" s="119"/>
      <c r="B36" s="120" t="s">
        <v>2</v>
      </c>
      <c r="C36" s="121">
        <f t="shared" ref="C36:L36" si="3">SUM(C27:C35)</f>
        <v>405604.92</v>
      </c>
      <c r="D36" s="121">
        <f t="shared" si="3"/>
        <v>371575.07999999996</v>
      </c>
      <c r="E36" s="121">
        <f t="shared" si="3"/>
        <v>403420</v>
      </c>
      <c r="F36" s="121">
        <f t="shared" si="3"/>
        <v>443420</v>
      </c>
      <c r="G36" s="121">
        <f t="shared" si="3"/>
        <v>255565.09</v>
      </c>
      <c r="H36" s="122">
        <f t="shared" si="3"/>
        <v>438420</v>
      </c>
      <c r="I36" s="123">
        <f t="shared" si="3"/>
        <v>392033.28000000003</v>
      </c>
      <c r="J36" s="122">
        <f t="shared" si="3"/>
        <v>468800</v>
      </c>
      <c r="K36" s="123">
        <f t="shared" si="3"/>
        <v>381024.54000000004</v>
      </c>
      <c r="L36" s="122">
        <f t="shared" si="3"/>
        <v>411300</v>
      </c>
      <c r="M36" s="123">
        <f>SUM(M27:M35)</f>
        <v>394338.11</v>
      </c>
    </row>
    <row r="37" spans="1:13" x14ac:dyDescent="0.25">
      <c r="A37" s="89" t="s">
        <v>689</v>
      </c>
      <c r="B37" s="89" t="s">
        <v>690</v>
      </c>
      <c r="C37" s="116">
        <v>9993.23</v>
      </c>
      <c r="D37" s="116">
        <v>3688.31</v>
      </c>
      <c r="E37" s="116">
        <v>10000</v>
      </c>
      <c r="F37" s="116">
        <v>10000</v>
      </c>
      <c r="G37" s="116">
        <v>2755.71</v>
      </c>
      <c r="H37" s="117">
        <v>6000</v>
      </c>
      <c r="I37" s="92">
        <v>5178.54</v>
      </c>
      <c r="J37" s="117">
        <v>6000</v>
      </c>
      <c r="K37" s="92">
        <v>6261.45</v>
      </c>
      <c r="L37" s="117">
        <v>8000</v>
      </c>
      <c r="M37" s="92">
        <v>5010.97</v>
      </c>
    </row>
    <row r="38" spans="1:13" x14ac:dyDescent="0.25">
      <c r="A38" s="89" t="s">
        <v>691</v>
      </c>
      <c r="B38" s="89" t="s">
        <v>65</v>
      </c>
      <c r="C38" s="116">
        <v>475.19</v>
      </c>
      <c r="D38" s="116">
        <v>288.58</v>
      </c>
      <c r="E38" s="116">
        <v>500</v>
      </c>
      <c r="F38" s="116">
        <v>500</v>
      </c>
      <c r="G38" s="116">
        <v>374.53</v>
      </c>
      <c r="H38" s="117">
        <v>500</v>
      </c>
      <c r="I38" s="92">
        <v>564.13</v>
      </c>
      <c r="J38" s="117">
        <v>500</v>
      </c>
      <c r="K38" s="92">
        <v>441.7</v>
      </c>
      <c r="L38" s="117">
        <v>700</v>
      </c>
      <c r="M38" s="92">
        <v>517.85</v>
      </c>
    </row>
    <row r="39" spans="1:13" x14ac:dyDescent="0.25">
      <c r="A39" s="89" t="s">
        <v>692</v>
      </c>
      <c r="B39" s="89" t="s">
        <v>66</v>
      </c>
      <c r="C39" s="116">
        <v>195.41</v>
      </c>
      <c r="D39" s="116">
        <v>263.33</v>
      </c>
      <c r="E39" s="116">
        <v>400</v>
      </c>
      <c r="F39" s="116">
        <v>400</v>
      </c>
      <c r="G39" s="116">
        <v>335.48</v>
      </c>
      <c r="H39" s="117">
        <v>500</v>
      </c>
      <c r="I39" s="92">
        <v>469.31</v>
      </c>
      <c r="J39" s="117">
        <v>500</v>
      </c>
      <c r="K39" s="92">
        <v>360.45</v>
      </c>
      <c r="L39" s="117">
        <v>700</v>
      </c>
      <c r="M39" s="92">
        <v>467.92</v>
      </c>
    </row>
    <row r="40" spans="1:13" x14ac:dyDescent="0.25">
      <c r="A40" s="89" t="s">
        <v>497</v>
      </c>
      <c r="B40" s="89" t="s">
        <v>67</v>
      </c>
      <c r="C40" s="116">
        <v>2587.69</v>
      </c>
      <c r="D40" s="116">
        <v>2353.91</v>
      </c>
      <c r="E40" s="116">
        <v>2500</v>
      </c>
      <c r="F40" s="116">
        <v>2500</v>
      </c>
      <c r="G40" s="116">
        <v>1081.92</v>
      </c>
      <c r="H40" s="117">
        <v>2500</v>
      </c>
      <c r="I40" s="92">
        <v>1700.47</v>
      </c>
      <c r="J40" s="117">
        <v>2000</v>
      </c>
      <c r="K40" s="92">
        <v>1565.03</v>
      </c>
      <c r="L40" s="117">
        <v>1500</v>
      </c>
      <c r="M40" s="92">
        <v>1594.74</v>
      </c>
    </row>
    <row r="41" spans="1:13" x14ac:dyDescent="0.25">
      <c r="A41" s="89" t="s">
        <v>498</v>
      </c>
      <c r="B41" s="89" t="s">
        <v>693</v>
      </c>
      <c r="C41" s="116">
        <v>710.97</v>
      </c>
      <c r="D41" s="116">
        <v>4118.4799999999996</v>
      </c>
      <c r="E41" s="116">
        <v>2000</v>
      </c>
      <c r="F41" s="116">
        <v>2000</v>
      </c>
      <c r="G41" s="116">
        <v>1871.76</v>
      </c>
      <c r="H41" s="117">
        <v>3000</v>
      </c>
      <c r="I41" s="92">
        <v>2967.4</v>
      </c>
      <c r="J41" s="117">
        <v>4000</v>
      </c>
      <c r="K41" s="92">
        <v>2510.4</v>
      </c>
      <c r="L41" s="117">
        <v>4000</v>
      </c>
      <c r="M41" s="92">
        <v>2911.25</v>
      </c>
    </row>
    <row r="42" spans="1:13" x14ac:dyDescent="0.25">
      <c r="A42" s="89" t="s">
        <v>499</v>
      </c>
      <c r="B42" s="89" t="s">
        <v>694</v>
      </c>
      <c r="C42" s="116">
        <v>1877.82</v>
      </c>
      <c r="D42" s="116">
        <v>1450.61</v>
      </c>
      <c r="E42" s="116">
        <v>8000</v>
      </c>
      <c r="F42" s="116">
        <v>8000</v>
      </c>
      <c r="G42" s="116">
        <v>45.31</v>
      </c>
      <c r="H42" s="117">
        <v>2500</v>
      </c>
      <c r="I42" s="92">
        <v>90.62</v>
      </c>
      <c r="J42" s="117">
        <v>2000</v>
      </c>
      <c r="K42" s="92">
        <v>90.62</v>
      </c>
      <c r="L42" s="117">
        <v>1000</v>
      </c>
      <c r="M42" s="92">
        <v>204.3</v>
      </c>
    </row>
    <row r="43" spans="1:13" x14ac:dyDescent="0.25">
      <c r="A43" s="89" t="s">
        <v>695</v>
      </c>
      <c r="B43" s="89" t="s">
        <v>696</v>
      </c>
      <c r="C43" s="116">
        <v>5045.55</v>
      </c>
      <c r="D43" s="116">
        <v>0</v>
      </c>
      <c r="E43" s="116">
        <v>0</v>
      </c>
      <c r="F43" s="116">
        <v>0</v>
      </c>
      <c r="G43" s="116">
        <v>0</v>
      </c>
      <c r="H43" s="117">
        <v>0</v>
      </c>
      <c r="I43" s="118">
        <v>0</v>
      </c>
      <c r="J43" s="117">
        <v>0</v>
      </c>
      <c r="K43" s="118">
        <v>0</v>
      </c>
      <c r="L43" s="117">
        <v>0</v>
      </c>
      <c r="M43" s="118">
        <v>0</v>
      </c>
    </row>
    <row r="44" spans="1:13" x14ac:dyDescent="0.25">
      <c r="A44" s="89" t="s">
        <v>697</v>
      </c>
      <c r="B44" s="89" t="s">
        <v>698</v>
      </c>
      <c r="C44" s="116">
        <v>0</v>
      </c>
      <c r="D44" s="116">
        <v>0</v>
      </c>
      <c r="E44" s="116">
        <v>500</v>
      </c>
      <c r="F44" s="116">
        <v>500</v>
      </c>
      <c r="G44" s="116">
        <v>0</v>
      </c>
      <c r="H44" s="117">
        <v>500</v>
      </c>
      <c r="I44" s="92">
        <v>71.400000000000006</v>
      </c>
      <c r="J44" s="117">
        <v>500</v>
      </c>
      <c r="K44" s="92">
        <v>0</v>
      </c>
      <c r="L44" s="117">
        <v>500</v>
      </c>
      <c r="M44" s="92">
        <v>1413.27</v>
      </c>
    </row>
    <row r="45" spans="1:13" x14ac:dyDescent="0.25">
      <c r="A45" s="89" t="s">
        <v>500</v>
      </c>
      <c r="B45" s="89" t="s">
        <v>699</v>
      </c>
      <c r="C45" s="116">
        <v>388.1</v>
      </c>
      <c r="D45" s="116">
        <v>445.26</v>
      </c>
      <c r="E45" s="116">
        <v>500</v>
      </c>
      <c r="F45" s="116">
        <v>500</v>
      </c>
      <c r="G45" s="116">
        <v>467.53</v>
      </c>
      <c r="H45" s="117">
        <v>500</v>
      </c>
      <c r="I45" s="92">
        <v>467.53</v>
      </c>
      <c r="J45" s="117">
        <v>500</v>
      </c>
      <c r="K45" s="92">
        <v>467.53</v>
      </c>
      <c r="L45" s="117">
        <v>500</v>
      </c>
      <c r="M45" s="92">
        <v>467.53</v>
      </c>
    </row>
    <row r="46" spans="1:13" x14ac:dyDescent="0.25">
      <c r="A46" s="89" t="s">
        <v>501</v>
      </c>
      <c r="B46" s="89" t="s">
        <v>68</v>
      </c>
      <c r="C46" s="116">
        <v>9446.08</v>
      </c>
      <c r="D46" s="116">
        <v>375</v>
      </c>
      <c r="E46" s="116">
        <v>7500</v>
      </c>
      <c r="F46" s="116">
        <v>7500</v>
      </c>
      <c r="G46" s="116">
        <v>85</v>
      </c>
      <c r="H46" s="117">
        <v>3000</v>
      </c>
      <c r="I46" s="92">
        <v>85</v>
      </c>
      <c r="J46" s="117">
        <v>3000</v>
      </c>
      <c r="K46" s="92">
        <v>930</v>
      </c>
      <c r="L46" s="117">
        <v>3000</v>
      </c>
      <c r="M46" s="92">
        <v>1822.99</v>
      </c>
    </row>
    <row r="47" spans="1:13" x14ac:dyDescent="0.25">
      <c r="A47" s="89" t="s">
        <v>700</v>
      </c>
      <c r="B47" s="89" t="s">
        <v>701</v>
      </c>
      <c r="C47" s="116">
        <v>28387.02</v>
      </c>
      <c r="D47" s="116">
        <v>16044.01</v>
      </c>
      <c r="E47" s="116">
        <v>20000</v>
      </c>
      <c r="F47" s="116">
        <v>20000</v>
      </c>
      <c r="G47" s="116">
        <v>3228.42</v>
      </c>
      <c r="H47" s="117">
        <v>20000</v>
      </c>
      <c r="I47" s="92">
        <v>5344.65</v>
      </c>
      <c r="J47" s="117">
        <v>20000</v>
      </c>
      <c r="K47" s="92">
        <v>12818.62</v>
      </c>
      <c r="L47" s="117">
        <v>20000</v>
      </c>
      <c r="M47" s="92">
        <v>15201.5</v>
      </c>
    </row>
    <row r="48" spans="1:13" x14ac:dyDescent="0.25">
      <c r="A48" s="89" t="s">
        <v>702</v>
      </c>
      <c r="B48" s="89" t="s">
        <v>703</v>
      </c>
      <c r="C48" s="116">
        <v>0</v>
      </c>
      <c r="D48" s="116">
        <v>0</v>
      </c>
      <c r="E48" s="116">
        <v>0</v>
      </c>
      <c r="F48" s="116">
        <v>2000</v>
      </c>
      <c r="G48" s="116">
        <v>2181.27</v>
      </c>
      <c r="H48" s="117">
        <v>4000</v>
      </c>
      <c r="I48" s="92">
        <v>3418.87</v>
      </c>
      <c r="J48" s="117">
        <v>4000</v>
      </c>
      <c r="K48" s="92">
        <v>4843.3</v>
      </c>
      <c r="L48" s="117">
        <v>4000</v>
      </c>
      <c r="M48" s="92">
        <v>6791.33</v>
      </c>
    </row>
    <row r="49" spans="1:13" x14ac:dyDescent="0.25">
      <c r="A49" s="124" t="s">
        <v>527</v>
      </c>
      <c r="B49" s="124" t="s">
        <v>704</v>
      </c>
      <c r="C49" s="125"/>
      <c r="D49" s="125"/>
      <c r="E49" s="125"/>
      <c r="F49" s="125"/>
      <c r="G49" s="125"/>
      <c r="H49" s="126"/>
      <c r="I49" s="127"/>
      <c r="J49" s="126"/>
      <c r="K49" s="127"/>
      <c r="L49" s="126"/>
      <c r="M49" s="127"/>
    </row>
    <row r="50" spans="1:13" x14ac:dyDescent="0.25">
      <c r="A50" s="89" t="s">
        <v>502</v>
      </c>
      <c r="B50" s="89" t="s">
        <v>705</v>
      </c>
      <c r="C50" s="116">
        <v>0</v>
      </c>
      <c r="D50" s="116">
        <v>0</v>
      </c>
      <c r="E50" s="116">
        <v>1000</v>
      </c>
      <c r="F50" s="116">
        <v>1000</v>
      </c>
      <c r="G50" s="116">
        <v>13.2</v>
      </c>
      <c r="H50" s="117">
        <v>500</v>
      </c>
      <c r="I50" s="118">
        <v>13.2</v>
      </c>
      <c r="J50" s="117">
        <v>500</v>
      </c>
      <c r="K50" s="118">
        <v>512.35</v>
      </c>
      <c r="L50" s="117">
        <v>1000</v>
      </c>
      <c r="M50" s="118">
        <v>56</v>
      </c>
    </row>
    <row r="51" spans="1:13" x14ac:dyDescent="0.25">
      <c r="A51" s="124" t="s">
        <v>706</v>
      </c>
      <c r="B51" s="124" t="s">
        <v>707</v>
      </c>
      <c r="C51" s="125"/>
      <c r="D51" s="125"/>
      <c r="E51" s="125"/>
      <c r="F51" s="126"/>
      <c r="G51" s="127"/>
      <c r="H51" s="126"/>
      <c r="I51" s="127"/>
      <c r="J51" s="128"/>
      <c r="K51" s="127"/>
      <c r="L51" s="128"/>
      <c r="M51" s="127"/>
    </row>
    <row r="52" spans="1:13" x14ac:dyDescent="0.25">
      <c r="A52" s="89" t="s">
        <v>88</v>
      </c>
      <c r="B52" s="89" t="s">
        <v>708</v>
      </c>
      <c r="C52" s="116">
        <v>80193.89</v>
      </c>
      <c r="D52" s="116">
        <v>117468.08</v>
      </c>
      <c r="E52" s="116">
        <v>80000</v>
      </c>
      <c r="F52" s="116">
        <v>80000</v>
      </c>
      <c r="G52" s="116">
        <v>64646.23</v>
      </c>
      <c r="H52" s="117">
        <v>114833.92</v>
      </c>
      <c r="I52" s="118">
        <v>100535.05</v>
      </c>
      <c r="J52" s="117">
        <v>110000</v>
      </c>
      <c r="K52" s="118">
        <v>81533.91</v>
      </c>
      <c r="L52" s="117">
        <v>90220</v>
      </c>
      <c r="M52" s="118">
        <v>98429.759999999995</v>
      </c>
    </row>
    <row r="53" spans="1:13" x14ac:dyDescent="0.25">
      <c r="A53" s="89" t="s">
        <v>89</v>
      </c>
      <c r="B53" s="89" t="s">
        <v>709</v>
      </c>
      <c r="C53" s="116"/>
      <c r="D53" s="116"/>
      <c r="E53" s="116"/>
      <c r="F53" s="116"/>
      <c r="G53" s="116"/>
      <c r="H53" s="117"/>
      <c r="I53" s="118">
        <v>0</v>
      </c>
      <c r="J53" s="117">
        <v>5000</v>
      </c>
      <c r="K53" s="118">
        <v>1696</v>
      </c>
      <c r="L53" s="117">
        <v>3500</v>
      </c>
      <c r="M53" s="118">
        <v>1337.5</v>
      </c>
    </row>
    <row r="54" spans="1:13" x14ac:dyDescent="0.25">
      <c r="A54" s="124" t="s">
        <v>710</v>
      </c>
      <c r="B54" s="124" t="s">
        <v>711</v>
      </c>
      <c r="C54" s="125"/>
      <c r="D54" s="125"/>
      <c r="E54" s="125"/>
      <c r="F54" s="126"/>
      <c r="G54" s="127"/>
      <c r="H54" s="126"/>
      <c r="I54" s="127"/>
      <c r="J54" s="128"/>
      <c r="K54" s="127"/>
      <c r="L54" s="128"/>
      <c r="M54" s="127"/>
    </row>
    <row r="55" spans="1:13" x14ac:dyDescent="0.25">
      <c r="A55" s="89" t="s">
        <v>90</v>
      </c>
      <c r="B55" s="89" t="s">
        <v>712</v>
      </c>
      <c r="C55" s="116">
        <v>44385.760000000002</v>
      </c>
      <c r="D55" s="116">
        <v>32740.12</v>
      </c>
      <c r="E55" s="116">
        <v>35000</v>
      </c>
      <c r="F55" s="116">
        <v>35000</v>
      </c>
      <c r="G55" s="116">
        <v>35919.61</v>
      </c>
      <c r="H55" s="117">
        <v>55000</v>
      </c>
      <c r="I55" s="118">
        <v>51976.83</v>
      </c>
      <c r="J55" s="117">
        <v>60000</v>
      </c>
      <c r="K55" s="118">
        <v>20960.22</v>
      </c>
      <c r="L55" s="117">
        <v>30000</v>
      </c>
      <c r="M55" s="118">
        <v>19035.669999999998</v>
      </c>
    </row>
    <row r="56" spans="1:13" x14ac:dyDescent="0.25">
      <c r="A56" s="89" t="s">
        <v>91</v>
      </c>
      <c r="B56" s="89" t="s">
        <v>237</v>
      </c>
      <c r="C56" s="116"/>
      <c r="D56" s="116"/>
      <c r="E56" s="116"/>
      <c r="F56" s="116"/>
      <c r="G56" s="116"/>
      <c r="H56" s="117"/>
      <c r="I56" s="118">
        <v>0</v>
      </c>
      <c r="J56" s="117">
        <v>3000</v>
      </c>
      <c r="K56" s="118">
        <v>1233</v>
      </c>
      <c r="L56" s="117">
        <v>2000</v>
      </c>
      <c r="M56" s="118">
        <v>560</v>
      </c>
    </row>
    <row r="57" spans="1:13" x14ac:dyDescent="0.25">
      <c r="A57" s="124" t="s">
        <v>505</v>
      </c>
      <c r="B57" s="124" t="s">
        <v>713</v>
      </c>
      <c r="C57" s="125"/>
      <c r="D57" s="125"/>
      <c r="E57" s="125"/>
      <c r="F57" s="126"/>
      <c r="G57" s="127"/>
      <c r="H57" s="126"/>
      <c r="I57" s="127"/>
      <c r="J57" s="128"/>
      <c r="K57" s="127"/>
      <c r="L57" s="128"/>
      <c r="M57" s="127"/>
    </row>
    <row r="58" spans="1:13" x14ac:dyDescent="0.25">
      <c r="A58" s="89" t="s">
        <v>92</v>
      </c>
      <c r="B58" s="89" t="s">
        <v>714</v>
      </c>
      <c r="C58" s="116"/>
      <c r="D58" s="116"/>
      <c r="E58" s="116"/>
      <c r="F58" s="116">
        <v>1000</v>
      </c>
      <c r="G58" s="116">
        <v>3337.5</v>
      </c>
      <c r="H58" s="117">
        <v>6000</v>
      </c>
      <c r="I58" s="118">
        <v>4610.05</v>
      </c>
      <c r="J58" s="117">
        <v>6000</v>
      </c>
      <c r="K58" s="118">
        <v>6721.76</v>
      </c>
      <c r="L58" s="117">
        <v>8000</v>
      </c>
      <c r="M58" s="118">
        <v>2350.7800000000002</v>
      </c>
    </row>
    <row r="59" spans="1:13" x14ac:dyDescent="0.25">
      <c r="A59" s="89" t="s">
        <v>93</v>
      </c>
      <c r="B59" s="89" t="s">
        <v>715</v>
      </c>
      <c r="C59" s="116"/>
      <c r="D59" s="116"/>
      <c r="E59" s="116"/>
      <c r="F59" s="116"/>
      <c r="G59" s="116"/>
      <c r="H59" s="117"/>
      <c r="I59" s="118">
        <v>0</v>
      </c>
      <c r="J59" s="117">
        <v>2000</v>
      </c>
      <c r="K59" s="118">
        <v>0</v>
      </c>
      <c r="L59" s="117">
        <v>300</v>
      </c>
      <c r="M59" s="118">
        <v>27.5</v>
      </c>
    </row>
    <row r="60" spans="1:13" x14ac:dyDescent="0.25">
      <c r="A60" s="89" t="s">
        <v>506</v>
      </c>
      <c r="B60" s="89" t="s">
        <v>716</v>
      </c>
      <c r="C60" s="116">
        <v>547</v>
      </c>
      <c r="D60" s="116">
        <v>0</v>
      </c>
      <c r="E60" s="116">
        <v>1000</v>
      </c>
      <c r="F60" s="116">
        <v>1000</v>
      </c>
      <c r="G60" s="116">
        <v>130</v>
      </c>
      <c r="H60" s="117">
        <v>1000</v>
      </c>
      <c r="I60" s="118">
        <v>130</v>
      </c>
      <c r="J60" s="117">
        <v>500</v>
      </c>
      <c r="K60" s="118">
        <v>758.64</v>
      </c>
      <c r="L60" s="117">
        <v>500</v>
      </c>
      <c r="M60" s="118">
        <v>988.85</v>
      </c>
    </row>
    <row r="61" spans="1:13" x14ac:dyDescent="0.25">
      <c r="A61" s="89" t="s">
        <v>717</v>
      </c>
      <c r="B61" s="89" t="s">
        <v>718</v>
      </c>
      <c r="C61" s="116">
        <v>13853.92</v>
      </c>
      <c r="D61" s="116">
        <v>11604.42</v>
      </c>
      <c r="E61" s="116">
        <v>15000</v>
      </c>
      <c r="F61" s="116">
        <v>15000</v>
      </c>
      <c r="G61" s="116">
        <v>8225.34</v>
      </c>
      <c r="H61" s="117">
        <v>15000</v>
      </c>
      <c r="I61" s="92">
        <v>13922.53</v>
      </c>
      <c r="J61" s="117">
        <v>15000</v>
      </c>
      <c r="K61" s="92">
        <v>17669.96</v>
      </c>
      <c r="L61" s="117">
        <v>20000</v>
      </c>
      <c r="M61" s="92">
        <v>14582.43</v>
      </c>
    </row>
    <row r="62" spans="1:13" x14ac:dyDescent="0.25">
      <c r="A62" s="89" t="s">
        <v>508</v>
      </c>
      <c r="B62" s="89" t="s">
        <v>719</v>
      </c>
      <c r="C62" s="116">
        <v>313735.44</v>
      </c>
      <c r="D62" s="116">
        <v>137374.39000000001</v>
      </c>
      <c r="E62" s="116">
        <v>305000</v>
      </c>
      <c r="F62" s="116">
        <v>305000</v>
      </c>
      <c r="G62" s="116">
        <v>131885.09</v>
      </c>
      <c r="H62" s="117">
        <v>300000</v>
      </c>
      <c r="I62" s="92">
        <v>205781.57</v>
      </c>
      <c r="J62" s="117">
        <v>320000</v>
      </c>
      <c r="K62" s="92">
        <v>341436.13</v>
      </c>
      <c r="L62" s="117">
        <v>330000</v>
      </c>
      <c r="M62" s="92">
        <v>319363.3</v>
      </c>
    </row>
    <row r="63" spans="1:13" x14ac:dyDescent="0.25">
      <c r="A63" s="89" t="s">
        <v>509</v>
      </c>
      <c r="B63" s="89" t="s">
        <v>720</v>
      </c>
      <c r="C63" s="116">
        <v>1545</v>
      </c>
      <c r="D63" s="116">
        <v>388.29</v>
      </c>
      <c r="E63" s="116">
        <v>2500</v>
      </c>
      <c r="F63" s="116">
        <v>2500</v>
      </c>
      <c r="G63" s="116">
        <v>890</v>
      </c>
      <c r="H63" s="117">
        <v>2500</v>
      </c>
      <c r="I63" s="92">
        <v>2000</v>
      </c>
      <c r="J63" s="117">
        <v>5000</v>
      </c>
      <c r="K63" s="92">
        <v>1001.76</v>
      </c>
      <c r="L63" s="117">
        <v>1500</v>
      </c>
      <c r="M63" s="92">
        <v>1247.5</v>
      </c>
    </row>
    <row r="64" spans="1:13" x14ac:dyDescent="0.25">
      <c r="A64" s="89" t="s">
        <v>721</v>
      </c>
      <c r="B64" s="89" t="s">
        <v>455</v>
      </c>
      <c r="C64" s="116">
        <v>5549.74</v>
      </c>
      <c r="D64" s="116">
        <v>6116.96</v>
      </c>
      <c r="E64" s="116">
        <v>5000</v>
      </c>
      <c r="F64" s="116">
        <v>5000</v>
      </c>
      <c r="G64" s="116">
        <v>6520.62</v>
      </c>
      <c r="H64" s="117">
        <v>8000</v>
      </c>
      <c r="I64" s="92">
        <v>9815.25</v>
      </c>
      <c r="J64" s="117">
        <v>8000</v>
      </c>
      <c r="K64" s="92">
        <v>6911.67</v>
      </c>
      <c r="L64" s="117">
        <v>8000</v>
      </c>
      <c r="M64" s="92">
        <v>3182.38</v>
      </c>
    </row>
    <row r="65" spans="1:13" x14ac:dyDescent="0.25">
      <c r="A65" s="124" t="s">
        <v>510</v>
      </c>
      <c r="B65" s="124" t="s">
        <v>64</v>
      </c>
      <c r="C65" s="125">
        <v>246497.79</v>
      </c>
      <c r="D65" s="129"/>
      <c r="E65" s="125">
        <f>H66+H67+H68+H69+H70</f>
        <v>182000</v>
      </c>
      <c r="F65" s="125"/>
      <c r="G65" s="125"/>
      <c r="H65" s="126"/>
      <c r="I65" s="127"/>
      <c r="J65" s="126"/>
      <c r="K65" s="127"/>
      <c r="L65" s="126"/>
      <c r="M65" s="127"/>
    </row>
    <row r="66" spans="1:13" x14ac:dyDescent="0.25">
      <c r="A66" s="89" t="s">
        <v>511</v>
      </c>
      <c r="B66" s="89" t="s">
        <v>722</v>
      </c>
      <c r="C66" s="116">
        <v>0</v>
      </c>
      <c r="D66" s="116">
        <v>0</v>
      </c>
      <c r="E66" s="116"/>
      <c r="F66" s="116">
        <v>5000</v>
      </c>
      <c r="G66" s="116">
        <v>22077.1</v>
      </c>
      <c r="H66" s="117">
        <v>26000</v>
      </c>
      <c r="I66" s="92">
        <v>24712.1</v>
      </c>
      <c r="J66" s="117">
        <v>5000</v>
      </c>
      <c r="K66" s="92">
        <v>0</v>
      </c>
      <c r="L66" s="117">
        <v>5000</v>
      </c>
      <c r="M66" s="92">
        <v>11263.33</v>
      </c>
    </row>
    <row r="67" spans="1:13" x14ac:dyDescent="0.25">
      <c r="A67" s="89" t="s">
        <v>512</v>
      </c>
      <c r="B67" s="89" t="s">
        <v>723</v>
      </c>
      <c r="C67" s="116">
        <v>0</v>
      </c>
      <c r="D67" s="116">
        <v>0</v>
      </c>
      <c r="E67" s="116"/>
      <c r="F67" s="116">
        <v>5000</v>
      </c>
      <c r="G67" s="116">
        <v>19525.48</v>
      </c>
      <c r="H67" s="117">
        <v>24000</v>
      </c>
      <c r="I67" s="92">
        <v>23918.7</v>
      </c>
      <c r="J67" s="117">
        <v>5000</v>
      </c>
      <c r="K67" s="92">
        <v>0</v>
      </c>
      <c r="L67" s="117">
        <v>5000</v>
      </c>
      <c r="M67" s="92">
        <v>14010.15</v>
      </c>
    </row>
    <row r="68" spans="1:13" x14ac:dyDescent="0.25">
      <c r="A68" s="89" t="s">
        <v>724</v>
      </c>
      <c r="B68" s="89" t="s">
        <v>725</v>
      </c>
      <c r="C68" s="116">
        <v>0</v>
      </c>
      <c r="D68" s="116">
        <v>0</v>
      </c>
      <c r="E68" s="116"/>
      <c r="F68" s="116">
        <v>5000</v>
      </c>
      <c r="G68" s="116">
        <v>0</v>
      </c>
      <c r="H68" s="117">
        <v>1000</v>
      </c>
      <c r="I68" s="92">
        <v>0</v>
      </c>
      <c r="J68" s="117">
        <v>1000</v>
      </c>
      <c r="K68" s="92">
        <v>0</v>
      </c>
      <c r="L68" s="117">
        <v>1000</v>
      </c>
      <c r="M68" s="92">
        <v>0</v>
      </c>
    </row>
    <row r="69" spans="1:13" x14ac:dyDescent="0.25">
      <c r="A69" s="89" t="s">
        <v>726</v>
      </c>
      <c r="B69" s="89" t="s">
        <v>727</v>
      </c>
      <c r="C69" s="116">
        <v>0</v>
      </c>
      <c r="D69" s="116">
        <v>0</v>
      </c>
      <c r="E69" s="116"/>
      <c r="F69" s="116">
        <v>1000</v>
      </c>
      <c r="G69" s="116">
        <v>4593.03</v>
      </c>
      <c r="H69" s="117">
        <v>5000</v>
      </c>
      <c r="I69" s="92">
        <v>4709.5600000000004</v>
      </c>
      <c r="J69" s="117">
        <v>2000</v>
      </c>
      <c r="K69" s="92">
        <v>0</v>
      </c>
      <c r="L69" s="117">
        <v>2000</v>
      </c>
      <c r="M69" s="92">
        <v>2072.4699999999998</v>
      </c>
    </row>
    <row r="70" spans="1:13" x14ac:dyDescent="0.25">
      <c r="A70" s="89" t="s">
        <v>513</v>
      </c>
      <c r="B70" s="89" t="s">
        <v>728</v>
      </c>
      <c r="C70" s="116">
        <v>0</v>
      </c>
      <c r="D70" s="116">
        <v>0</v>
      </c>
      <c r="E70" s="116"/>
      <c r="F70" s="116">
        <v>224000</v>
      </c>
      <c r="G70" s="116">
        <v>95963.9</v>
      </c>
      <c r="H70" s="117">
        <v>126000</v>
      </c>
      <c r="I70" s="92">
        <v>135752.82999999999</v>
      </c>
      <c r="J70" s="117">
        <v>230000</v>
      </c>
      <c r="K70" s="92">
        <v>0</v>
      </c>
      <c r="L70" s="117">
        <v>230000</v>
      </c>
      <c r="M70" s="92">
        <v>148345.26</v>
      </c>
    </row>
    <row r="71" spans="1:13" x14ac:dyDescent="0.25">
      <c r="A71" s="124" t="s">
        <v>514</v>
      </c>
      <c r="B71" s="124" t="s">
        <v>69</v>
      </c>
      <c r="C71" s="125">
        <v>27674.75</v>
      </c>
      <c r="D71" s="125">
        <v>19321.88</v>
      </c>
      <c r="E71" s="125">
        <v>35000</v>
      </c>
      <c r="F71" s="125"/>
      <c r="G71" s="125"/>
      <c r="H71" s="126"/>
      <c r="I71" s="127"/>
      <c r="J71" s="126"/>
      <c r="K71" s="127"/>
      <c r="L71" s="126"/>
      <c r="M71" s="127"/>
    </row>
    <row r="72" spans="1:13" x14ac:dyDescent="0.25">
      <c r="A72" s="89" t="s">
        <v>10</v>
      </c>
      <c r="B72" s="89" t="s">
        <v>70</v>
      </c>
      <c r="C72" s="116"/>
      <c r="D72" s="116"/>
      <c r="E72" s="116"/>
      <c r="F72" s="116">
        <v>1000</v>
      </c>
      <c r="G72" s="116">
        <v>360</v>
      </c>
      <c r="H72" s="117">
        <v>2000</v>
      </c>
      <c r="I72" s="92">
        <v>1160</v>
      </c>
      <c r="J72" s="117">
        <v>3000</v>
      </c>
      <c r="K72" s="92">
        <v>1450</v>
      </c>
      <c r="L72" s="117">
        <v>2500</v>
      </c>
      <c r="M72" s="92">
        <v>920</v>
      </c>
    </row>
    <row r="73" spans="1:13" x14ac:dyDescent="0.25">
      <c r="A73" s="89" t="s">
        <v>11</v>
      </c>
      <c r="B73" s="89" t="s">
        <v>729</v>
      </c>
      <c r="C73" s="116"/>
      <c r="D73" s="116"/>
      <c r="E73" s="116"/>
      <c r="F73" s="116">
        <v>12000</v>
      </c>
      <c r="G73" s="116">
        <v>4469.22</v>
      </c>
      <c r="H73" s="117">
        <v>12000</v>
      </c>
      <c r="I73" s="92">
        <v>7197.11</v>
      </c>
      <c r="J73" s="117">
        <v>12000</v>
      </c>
      <c r="K73" s="92">
        <v>7971.46</v>
      </c>
      <c r="L73" s="117">
        <v>7500</v>
      </c>
      <c r="M73" s="92">
        <v>12239.23</v>
      </c>
    </row>
    <row r="74" spans="1:13" x14ac:dyDescent="0.25">
      <c r="A74" s="89" t="s">
        <v>12</v>
      </c>
      <c r="B74" s="89" t="s">
        <v>730</v>
      </c>
      <c r="C74" s="116"/>
      <c r="D74" s="116"/>
      <c r="E74" s="116"/>
      <c r="F74" s="116">
        <v>17000</v>
      </c>
      <c r="G74" s="116">
        <v>2834.4</v>
      </c>
      <c r="H74" s="117">
        <v>6000</v>
      </c>
      <c r="I74" s="92">
        <v>4426.3999999999996</v>
      </c>
      <c r="J74" s="117">
        <v>6000</v>
      </c>
      <c r="K74" s="92">
        <v>5350</v>
      </c>
      <c r="L74" s="117">
        <v>6000</v>
      </c>
      <c r="M74" s="92">
        <v>3356</v>
      </c>
    </row>
    <row r="75" spans="1:13" x14ac:dyDescent="0.25">
      <c r="A75" s="89" t="s">
        <v>13</v>
      </c>
      <c r="B75" s="89" t="s">
        <v>731</v>
      </c>
      <c r="C75" s="116"/>
      <c r="D75" s="116"/>
      <c r="E75" s="116"/>
      <c r="F75" s="116">
        <v>5000</v>
      </c>
      <c r="G75" s="116">
        <v>2693.32</v>
      </c>
      <c r="H75" s="117">
        <v>5000</v>
      </c>
      <c r="I75" s="92">
        <v>4645.45</v>
      </c>
      <c r="J75" s="117">
        <v>5000</v>
      </c>
      <c r="K75" s="92">
        <v>5753.64</v>
      </c>
      <c r="L75" s="117">
        <v>5000</v>
      </c>
      <c r="M75" s="92">
        <v>15698.86</v>
      </c>
    </row>
    <row r="76" spans="1:13" x14ac:dyDescent="0.25">
      <c r="A76" s="89" t="s">
        <v>732</v>
      </c>
      <c r="B76" s="89" t="s">
        <v>71</v>
      </c>
      <c r="C76" s="116">
        <v>200000</v>
      </c>
      <c r="D76" s="116">
        <v>180000</v>
      </c>
      <c r="E76" s="116">
        <v>180000</v>
      </c>
      <c r="F76" s="116">
        <v>180000</v>
      </c>
      <c r="G76" s="116">
        <v>120000</v>
      </c>
      <c r="H76" s="117">
        <v>180000</v>
      </c>
      <c r="I76" s="92">
        <v>180000</v>
      </c>
      <c r="J76" s="117">
        <v>100000</v>
      </c>
      <c r="K76" s="92">
        <v>100000</v>
      </c>
      <c r="L76" s="117">
        <v>100000</v>
      </c>
      <c r="M76" s="92">
        <v>100000</v>
      </c>
    </row>
    <row r="77" spans="1:13" x14ac:dyDescent="0.25">
      <c r="A77" s="89" t="s">
        <v>515</v>
      </c>
      <c r="B77" s="89" t="s">
        <v>733</v>
      </c>
      <c r="C77" s="116">
        <v>6730.92</v>
      </c>
      <c r="D77" s="116">
        <v>79</v>
      </c>
      <c r="E77" s="116">
        <v>5000</v>
      </c>
      <c r="F77" s="116">
        <v>5000</v>
      </c>
      <c r="G77" s="116">
        <v>0</v>
      </c>
      <c r="H77" s="117">
        <v>5000</v>
      </c>
      <c r="I77" s="92">
        <v>0</v>
      </c>
      <c r="J77" s="117">
        <v>5000</v>
      </c>
      <c r="K77" s="92">
        <v>4270.37</v>
      </c>
      <c r="L77" s="117">
        <v>5000</v>
      </c>
      <c r="M77" s="92">
        <v>0</v>
      </c>
    </row>
    <row r="78" spans="1:13" x14ac:dyDescent="0.25">
      <c r="A78" s="89" t="s">
        <v>734</v>
      </c>
      <c r="B78" s="89" t="s">
        <v>72</v>
      </c>
      <c r="C78" s="116">
        <v>1118.9100000000001</v>
      </c>
      <c r="D78" s="116">
        <v>650</v>
      </c>
      <c r="E78" s="116">
        <v>2500</v>
      </c>
      <c r="F78" s="116">
        <v>2500</v>
      </c>
      <c r="G78" s="116">
        <v>55</v>
      </c>
      <c r="H78" s="117">
        <v>1500</v>
      </c>
      <c r="I78" s="92">
        <v>651</v>
      </c>
      <c r="J78" s="117">
        <v>1000</v>
      </c>
      <c r="K78" s="92">
        <v>869</v>
      </c>
      <c r="L78" s="117">
        <v>3500</v>
      </c>
      <c r="M78" s="92">
        <v>137</v>
      </c>
    </row>
    <row r="79" spans="1:13" x14ac:dyDescent="0.25">
      <c r="A79" s="89" t="s">
        <v>735</v>
      </c>
      <c r="B79" s="89" t="s">
        <v>73</v>
      </c>
      <c r="C79" s="116">
        <v>1325.03</v>
      </c>
      <c r="D79" s="116">
        <v>488.8</v>
      </c>
      <c r="E79" s="116">
        <v>2500</v>
      </c>
      <c r="F79" s="116">
        <v>2500</v>
      </c>
      <c r="G79" s="116">
        <v>369</v>
      </c>
      <c r="H79" s="117">
        <v>2500</v>
      </c>
      <c r="I79" s="92">
        <v>369</v>
      </c>
      <c r="J79" s="117">
        <v>2500</v>
      </c>
      <c r="K79" s="92">
        <v>0</v>
      </c>
      <c r="L79" s="117">
        <v>1500</v>
      </c>
      <c r="M79" s="92">
        <v>0</v>
      </c>
    </row>
    <row r="80" spans="1:13" x14ac:dyDescent="0.25">
      <c r="A80" s="89" t="s">
        <v>736</v>
      </c>
      <c r="B80" s="89" t="s">
        <v>737</v>
      </c>
      <c r="C80" s="116">
        <v>2516.9</v>
      </c>
      <c r="D80" s="116">
        <v>88.49</v>
      </c>
      <c r="E80" s="116">
        <v>2500</v>
      </c>
      <c r="F80" s="116">
        <v>2500</v>
      </c>
      <c r="G80" s="116">
        <v>0</v>
      </c>
      <c r="H80" s="117">
        <v>1000</v>
      </c>
      <c r="I80" s="92">
        <v>0</v>
      </c>
      <c r="J80" s="117">
        <v>1000</v>
      </c>
      <c r="K80" s="92">
        <v>0</v>
      </c>
      <c r="L80" s="117">
        <v>40000</v>
      </c>
      <c r="M80" s="92">
        <v>394.54</v>
      </c>
    </row>
    <row r="81" spans="1:14" x14ac:dyDescent="0.25">
      <c r="A81" s="124" t="s">
        <v>516</v>
      </c>
      <c r="B81" s="124" t="s">
        <v>738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6">
        <v>0</v>
      </c>
      <c r="I81" s="127">
        <v>0</v>
      </c>
      <c r="J81" s="126">
        <v>0</v>
      </c>
      <c r="K81" s="127">
        <v>0</v>
      </c>
      <c r="L81" s="126">
        <v>22500</v>
      </c>
      <c r="M81" s="127"/>
      <c r="N81" s="130"/>
    </row>
    <row r="82" spans="1:14" x14ac:dyDescent="0.25">
      <c r="A82" s="131" t="s">
        <v>95</v>
      </c>
      <c r="B82" s="89" t="s">
        <v>739</v>
      </c>
      <c r="C82" s="132"/>
      <c r="D82" s="132"/>
      <c r="E82" s="132"/>
      <c r="F82" s="132"/>
      <c r="G82" s="132"/>
      <c r="H82" s="133"/>
      <c r="I82" s="134"/>
      <c r="J82" s="133"/>
      <c r="K82" s="134"/>
      <c r="L82" s="133"/>
      <c r="M82" s="92">
        <v>0</v>
      </c>
    </row>
    <row r="83" spans="1:14" x14ac:dyDescent="0.25">
      <c r="A83" s="131" t="s">
        <v>96</v>
      </c>
      <c r="B83" s="89" t="s">
        <v>740</v>
      </c>
      <c r="C83" s="132"/>
      <c r="D83" s="132"/>
      <c r="E83" s="132"/>
      <c r="F83" s="132"/>
      <c r="G83" s="132"/>
      <c r="H83" s="133"/>
      <c r="I83" s="134"/>
      <c r="J83" s="133"/>
      <c r="K83" s="134"/>
      <c r="L83" s="133"/>
      <c r="M83" s="92">
        <v>14688.76</v>
      </c>
    </row>
    <row r="84" spans="1:14" x14ac:dyDescent="0.25">
      <c r="A84" s="131" t="s">
        <v>97</v>
      </c>
      <c r="B84" s="89" t="s">
        <v>741</v>
      </c>
      <c r="C84" s="132"/>
      <c r="D84" s="132"/>
      <c r="E84" s="132"/>
      <c r="F84" s="132"/>
      <c r="G84" s="132"/>
      <c r="H84" s="133"/>
      <c r="I84" s="134"/>
      <c r="J84" s="133"/>
      <c r="K84" s="134"/>
      <c r="L84" s="133"/>
      <c r="M84" s="92">
        <v>4675.7</v>
      </c>
    </row>
    <row r="85" spans="1:14" x14ac:dyDescent="0.25">
      <c r="A85" s="131" t="s">
        <v>98</v>
      </c>
      <c r="B85" s="89" t="s">
        <v>742</v>
      </c>
      <c r="C85" s="132"/>
      <c r="D85" s="132"/>
      <c r="E85" s="132"/>
      <c r="F85" s="132"/>
      <c r="G85" s="132"/>
      <c r="H85" s="133"/>
      <c r="I85" s="134"/>
      <c r="J85" s="133"/>
      <c r="K85" s="134"/>
      <c r="L85" s="133"/>
      <c r="M85" s="92">
        <v>10422.91</v>
      </c>
    </row>
    <row r="86" spans="1:14" x14ac:dyDescent="0.25">
      <c r="A86" s="135"/>
      <c r="B86" s="136" t="s">
        <v>3</v>
      </c>
      <c r="C86" s="137">
        <f>SUM(C37:C80)</f>
        <v>1004782.1100000002</v>
      </c>
      <c r="D86" s="137">
        <f>SUM(D37:D80)</f>
        <v>535347.92000000004</v>
      </c>
      <c r="E86" s="137">
        <f>SUM(E37:E80)</f>
        <v>905900</v>
      </c>
      <c r="F86" s="137">
        <f>SUM(F37:F80)</f>
        <v>966900</v>
      </c>
      <c r="G86" s="137">
        <v>536934.97</v>
      </c>
      <c r="H86" s="138">
        <f>SUM(H37:H80)</f>
        <v>942833.91999999993</v>
      </c>
      <c r="I86" s="139">
        <f>SUM(I37:I80)</f>
        <v>796684.54999999993</v>
      </c>
      <c r="J86" s="138">
        <f>SUM(J37:J80)</f>
        <v>956500</v>
      </c>
      <c r="K86" s="139">
        <f>SUM(K37:K81)</f>
        <v>636388.97000000009</v>
      </c>
      <c r="L86" s="138">
        <f>SUM(L37:L81)</f>
        <v>975420</v>
      </c>
      <c r="M86" s="139">
        <f>SUM(M37:M85)</f>
        <v>835789.53</v>
      </c>
    </row>
    <row r="87" spans="1:14" x14ac:dyDescent="0.25">
      <c r="A87" s="124" t="s">
        <v>517</v>
      </c>
      <c r="B87" s="124" t="s">
        <v>74</v>
      </c>
      <c r="C87" s="125">
        <v>18010.150000000001</v>
      </c>
      <c r="D87" s="125">
        <v>17716.830000000002</v>
      </c>
      <c r="E87" s="125">
        <v>30000</v>
      </c>
      <c r="F87" s="125"/>
      <c r="G87" s="125"/>
      <c r="H87" s="126"/>
      <c r="I87" s="127"/>
      <c r="J87" s="126"/>
      <c r="K87" s="127"/>
      <c r="L87" s="126"/>
      <c r="M87" s="127"/>
      <c r="N87" s="130"/>
    </row>
    <row r="88" spans="1:14" x14ac:dyDescent="0.25">
      <c r="A88" s="89" t="s">
        <v>14</v>
      </c>
      <c r="B88" s="89" t="s">
        <v>743</v>
      </c>
      <c r="C88" s="116"/>
      <c r="D88" s="116"/>
      <c r="E88" s="116"/>
      <c r="F88" s="116">
        <v>1000</v>
      </c>
      <c r="G88" s="116">
        <v>590</v>
      </c>
      <c r="H88" s="117">
        <v>1000</v>
      </c>
      <c r="I88" s="118">
        <v>590</v>
      </c>
      <c r="J88" s="117">
        <v>1000</v>
      </c>
      <c r="K88" s="118">
        <v>330</v>
      </c>
      <c r="L88" s="117">
        <v>500</v>
      </c>
      <c r="M88" s="118">
        <v>40</v>
      </c>
      <c r="N88" s="130"/>
    </row>
    <row r="89" spans="1:14" x14ac:dyDescent="0.25">
      <c r="A89" s="89" t="s">
        <v>15</v>
      </c>
      <c r="B89" s="89" t="s">
        <v>744</v>
      </c>
      <c r="C89" s="116"/>
      <c r="D89" s="116"/>
      <c r="E89" s="116"/>
      <c r="F89" s="116">
        <v>6000</v>
      </c>
      <c r="G89" s="116">
        <v>3119.78</v>
      </c>
      <c r="H89" s="117">
        <v>6000</v>
      </c>
      <c r="I89" s="118">
        <v>3796.08</v>
      </c>
      <c r="J89" s="117">
        <v>6000</v>
      </c>
      <c r="K89" s="118">
        <v>11124.28</v>
      </c>
      <c r="L89" s="117">
        <v>12000</v>
      </c>
      <c r="M89" s="118">
        <v>48</v>
      </c>
      <c r="N89" s="130"/>
    </row>
    <row r="90" spans="1:14" x14ac:dyDescent="0.25">
      <c r="A90" s="89" t="s">
        <v>16</v>
      </c>
      <c r="B90" s="89" t="s">
        <v>745</v>
      </c>
      <c r="C90" s="116"/>
      <c r="D90" s="116"/>
      <c r="E90" s="116"/>
      <c r="F90" s="116">
        <v>3000</v>
      </c>
      <c r="G90" s="116">
        <v>285</v>
      </c>
      <c r="H90" s="117">
        <v>1500</v>
      </c>
      <c r="I90" s="118">
        <v>285</v>
      </c>
      <c r="J90" s="117">
        <v>1500</v>
      </c>
      <c r="K90" s="118">
        <v>4675</v>
      </c>
      <c r="L90" s="117">
        <v>4000</v>
      </c>
      <c r="M90" s="118">
        <v>0</v>
      </c>
      <c r="N90" s="130"/>
    </row>
    <row r="91" spans="1:14" x14ac:dyDescent="0.25">
      <c r="A91" s="89" t="s">
        <v>17</v>
      </c>
      <c r="B91" s="89" t="s">
        <v>746</v>
      </c>
      <c r="C91" s="116"/>
      <c r="D91" s="116"/>
      <c r="E91" s="116"/>
      <c r="F91" s="116">
        <v>20000</v>
      </c>
      <c r="G91" s="116">
        <v>10334.629999999999</v>
      </c>
      <c r="H91" s="117">
        <v>15000</v>
      </c>
      <c r="I91" s="118">
        <v>10756.3</v>
      </c>
      <c r="J91" s="117">
        <v>15000</v>
      </c>
      <c r="K91" s="118">
        <v>14354.8</v>
      </c>
      <c r="L91" s="117">
        <v>15000</v>
      </c>
      <c r="M91" s="118">
        <v>9880.6</v>
      </c>
      <c r="N91" s="130"/>
    </row>
    <row r="92" spans="1:14" x14ac:dyDescent="0.25">
      <c r="A92" s="124" t="s">
        <v>18</v>
      </c>
      <c r="B92" s="124" t="s">
        <v>747</v>
      </c>
      <c r="C92" s="125">
        <v>12907.98</v>
      </c>
      <c r="D92" s="125">
        <v>11608.75</v>
      </c>
      <c r="E92" s="125">
        <v>12000</v>
      </c>
      <c r="F92" s="125"/>
      <c r="G92" s="125"/>
      <c r="H92" s="126"/>
      <c r="I92" s="127"/>
      <c r="J92" s="126"/>
      <c r="K92" s="127"/>
      <c r="L92" s="126"/>
      <c r="M92" s="127"/>
      <c r="N92" s="130"/>
    </row>
    <row r="93" spans="1:14" x14ac:dyDescent="0.25">
      <c r="A93" s="89" t="s">
        <v>19</v>
      </c>
      <c r="B93" s="89" t="s">
        <v>748</v>
      </c>
      <c r="C93" s="115"/>
      <c r="D93" s="115"/>
      <c r="E93" s="116"/>
      <c r="F93" s="116">
        <v>4000</v>
      </c>
      <c r="G93" s="116">
        <v>1935</v>
      </c>
      <c r="H93" s="117">
        <v>4500</v>
      </c>
      <c r="I93" s="92">
        <v>1935</v>
      </c>
      <c r="J93" s="117">
        <v>5000</v>
      </c>
      <c r="K93" s="92">
        <v>3900</v>
      </c>
      <c r="L93" s="117">
        <v>4000</v>
      </c>
      <c r="M93" s="92">
        <v>4415</v>
      </c>
      <c r="N93" s="130"/>
    </row>
    <row r="94" spans="1:14" x14ac:dyDescent="0.25">
      <c r="A94" s="89" t="s">
        <v>20</v>
      </c>
      <c r="B94" s="89" t="s">
        <v>749</v>
      </c>
      <c r="C94" s="115"/>
      <c r="D94" s="115"/>
      <c r="E94" s="116"/>
      <c r="F94" s="116">
        <v>6000</v>
      </c>
      <c r="G94" s="116">
        <v>3372.64</v>
      </c>
      <c r="H94" s="117">
        <v>7000</v>
      </c>
      <c r="I94" s="92">
        <v>3372.64</v>
      </c>
      <c r="J94" s="117">
        <v>8000</v>
      </c>
      <c r="K94" s="92">
        <v>9787.41</v>
      </c>
      <c r="L94" s="117">
        <v>8000</v>
      </c>
      <c r="M94" s="92">
        <v>10757.4</v>
      </c>
      <c r="N94" s="130"/>
    </row>
    <row r="95" spans="1:14" x14ac:dyDescent="0.25">
      <c r="A95" s="89" t="s">
        <v>21</v>
      </c>
      <c r="B95" s="89" t="s">
        <v>750</v>
      </c>
      <c r="C95" s="115"/>
      <c r="D95" s="115"/>
      <c r="E95" s="116"/>
      <c r="F95" s="116">
        <v>1500</v>
      </c>
      <c r="G95" s="116">
        <v>0</v>
      </c>
      <c r="H95" s="117">
        <v>1000</v>
      </c>
      <c r="I95" s="92">
        <v>0</v>
      </c>
      <c r="J95" s="117">
        <v>500</v>
      </c>
      <c r="K95" s="92">
        <v>0</v>
      </c>
      <c r="L95" s="117">
        <v>500</v>
      </c>
      <c r="M95" s="92">
        <v>238</v>
      </c>
      <c r="N95" s="130"/>
    </row>
    <row r="96" spans="1:14" x14ac:dyDescent="0.25">
      <c r="A96" s="89" t="s">
        <v>22</v>
      </c>
      <c r="B96" s="89" t="s">
        <v>751</v>
      </c>
      <c r="C96" s="115"/>
      <c r="D96" s="115"/>
      <c r="E96" s="116"/>
      <c r="F96" s="116">
        <v>500</v>
      </c>
      <c r="G96" s="116">
        <v>196.76</v>
      </c>
      <c r="H96" s="117">
        <v>1000</v>
      </c>
      <c r="I96" s="92">
        <v>196.76</v>
      </c>
      <c r="J96" s="117">
        <v>1000</v>
      </c>
      <c r="K96" s="92">
        <v>1454.4</v>
      </c>
      <c r="L96" s="117">
        <v>1500</v>
      </c>
      <c r="M96" s="92">
        <v>240</v>
      </c>
      <c r="N96" s="130"/>
    </row>
    <row r="97" spans="1:14" x14ac:dyDescent="0.25">
      <c r="A97" s="124" t="s">
        <v>518</v>
      </c>
      <c r="B97" s="124" t="s">
        <v>75</v>
      </c>
      <c r="C97" s="125">
        <v>44565.120000000003</v>
      </c>
      <c r="D97" s="125">
        <v>55361.47</v>
      </c>
      <c r="E97" s="125">
        <v>57000</v>
      </c>
      <c r="F97" s="125"/>
      <c r="G97" s="125"/>
      <c r="H97" s="126"/>
      <c r="I97" s="127"/>
      <c r="J97" s="126"/>
      <c r="K97" s="127"/>
      <c r="L97" s="126"/>
      <c r="M97" s="127"/>
      <c r="N97" s="130"/>
    </row>
    <row r="98" spans="1:14" x14ac:dyDescent="0.25">
      <c r="A98" s="89" t="s">
        <v>23</v>
      </c>
      <c r="B98" s="89" t="s">
        <v>752</v>
      </c>
      <c r="C98" s="115"/>
      <c r="D98" s="115"/>
      <c r="E98" s="116"/>
      <c r="F98" s="116">
        <v>15600</v>
      </c>
      <c r="G98" s="116">
        <v>11730</v>
      </c>
      <c r="H98" s="117">
        <v>18000</v>
      </c>
      <c r="I98" s="92">
        <v>18366.29</v>
      </c>
      <c r="J98" s="117">
        <v>20000</v>
      </c>
      <c r="K98" s="92">
        <v>18400</v>
      </c>
      <c r="L98" s="117">
        <v>20000</v>
      </c>
      <c r="M98" s="92">
        <v>21360</v>
      </c>
      <c r="N98" s="140"/>
    </row>
    <row r="99" spans="1:14" x14ac:dyDescent="0.25">
      <c r="A99" s="89" t="s">
        <v>24</v>
      </c>
      <c r="B99" s="89" t="s">
        <v>753</v>
      </c>
      <c r="C99" s="115"/>
      <c r="D99" s="115"/>
      <c r="E99" s="116"/>
      <c r="F99" s="116">
        <v>12000</v>
      </c>
      <c r="G99" s="116">
        <v>12671.19</v>
      </c>
      <c r="H99" s="117">
        <v>19500</v>
      </c>
      <c r="I99" s="92">
        <v>24549.61</v>
      </c>
      <c r="J99" s="117">
        <v>28000</v>
      </c>
      <c r="K99" s="92">
        <v>27648.799999999999</v>
      </c>
      <c r="L99" s="117">
        <v>28000</v>
      </c>
      <c r="M99" s="92">
        <v>31265.02</v>
      </c>
      <c r="N99" s="130"/>
    </row>
    <row r="100" spans="1:14" x14ac:dyDescent="0.25">
      <c r="A100" s="89" t="s">
        <v>25</v>
      </c>
      <c r="B100" s="89" t="s">
        <v>754</v>
      </c>
      <c r="C100" s="115"/>
      <c r="D100" s="115"/>
      <c r="E100" s="116"/>
      <c r="F100" s="116">
        <v>18600</v>
      </c>
      <c r="G100" s="116">
        <v>12840</v>
      </c>
      <c r="H100" s="117">
        <v>20500</v>
      </c>
      <c r="I100" s="92">
        <v>12420</v>
      </c>
      <c r="J100" s="117">
        <v>22000</v>
      </c>
      <c r="K100" s="92">
        <v>18762</v>
      </c>
      <c r="L100" s="117">
        <v>31000</v>
      </c>
      <c r="M100" s="92">
        <v>18315</v>
      </c>
      <c r="N100" s="130"/>
    </row>
    <row r="101" spans="1:14" x14ac:dyDescent="0.25">
      <c r="A101" s="89" t="s">
        <v>26</v>
      </c>
      <c r="B101" s="89" t="s">
        <v>755</v>
      </c>
      <c r="C101" s="115"/>
      <c r="D101" s="115"/>
      <c r="E101" s="116"/>
      <c r="F101" s="116">
        <v>10800</v>
      </c>
      <c r="G101" s="116">
        <v>5864.09</v>
      </c>
      <c r="H101" s="117">
        <v>9000</v>
      </c>
      <c r="I101" s="92">
        <v>11639.44</v>
      </c>
      <c r="J101" s="117">
        <v>9000</v>
      </c>
      <c r="K101" s="92">
        <v>10397.98</v>
      </c>
      <c r="L101" s="117">
        <v>9000</v>
      </c>
      <c r="M101" s="92">
        <v>7194.97</v>
      </c>
    </row>
    <row r="102" spans="1:14" x14ac:dyDescent="0.25">
      <c r="A102" s="124" t="s">
        <v>519</v>
      </c>
      <c r="B102" s="124" t="s">
        <v>76</v>
      </c>
      <c r="C102" s="125">
        <v>17161.12</v>
      </c>
      <c r="D102" s="125">
        <v>39538.239999999998</v>
      </c>
      <c r="E102" s="125"/>
      <c r="F102" s="125"/>
      <c r="G102" s="125"/>
      <c r="H102" s="126"/>
      <c r="I102" s="127"/>
      <c r="J102" s="126"/>
      <c r="K102" s="127"/>
      <c r="L102" s="126"/>
      <c r="M102" s="127"/>
      <c r="N102" s="141"/>
    </row>
    <row r="103" spans="1:14" x14ac:dyDescent="0.25">
      <c r="A103" s="89" t="s">
        <v>27</v>
      </c>
      <c r="B103" s="89" t="s">
        <v>756</v>
      </c>
      <c r="C103" s="115"/>
      <c r="D103" s="115"/>
      <c r="E103" s="116">
        <v>17700</v>
      </c>
      <c r="F103" s="116">
        <v>17700</v>
      </c>
      <c r="G103" s="116">
        <v>7395</v>
      </c>
      <c r="H103" s="117">
        <v>15000</v>
      </c>
      <c r="I103" s="92">
        <v>12442.09</v>
      </c>
      <c r="J103" s="117">
        <v>15000</v>
      </c>
      <c r="K103" s="92">
        <v>11960</v>
      </c>
      <c r="L103" s="117">
        <v>13000</v>
      </c>
      <c r="M103" s="92">
        <v>9445</v>
      </c>
      <c r="N103" s="142"/>
    </row>
    <row r="104" spans="1:14" x14ac:dyDescent="0.25">
      <c r="A104" s="89" t="s">
        <v>28</v>
      </c>
      <c r="B104" s="89" t="s">
        <v>757</v>
      </c>
      <c r="C104" s="115"/>
      <c r="D104" s="115"/>
      <c r="E104" s="116">
        <v>16280</v>
      </c>
      <c r="F104" s="116">
        <v>16280</v>
      </c>
      <c r="G104" s="116">
        <v>6462.09</v>
      </c>
      <c r="H104" s="117">
        <v>12000</v>
      </c>
      <c r="I104" s="92">
        <v>12446.91</v>
      </c>
      <c r="J104" s="117">
        <v>12000</v>
      </c>
      <c r="K104" s="92">
        <v>6489.41</v>
      </c>
      <c r="L104" s="117">
        <v>7000</v>
      </c>
      <c r="M104" s="92">
        <v>1242.93</v>
      </c>
    </row>
    <row r="105" spans="1:14" x14ac:dyDescent="0.25">
      <c r="A105" s="89" t="s">
        <v>29</v>
      </c>
      <c r="B105" s="89" t="s">
        <v>758</v>
      </c>
      <c r="C105" s="115"/>
      <c r="D105" s="115"/>
      <c r="E105" s="116">
        <v>4300</v>
      </c>
      <c r="F105" s="116">
        <v>4300</v>
      </c>
      <c r="G105" s="116">
        <v>2235</v>
      </c>
      <c r="H105" s="117">
        <v>4300</v>
      </c>
      <c r="I105" s="92">
        <v>2235</v>
      </c>
      <c r="J105" s="117">
        <v>5000</v>
      </c>
      <c r="K105" s="92">
        <v>705</v>
      </c>
      <c r="L105" s="117">
        <v>2000</v>
      </c>
      <c r="M105" s="92">
        <v>0</v>
      </c>
    </row>
    <row r="106" spans="1:14" x14ac:dyDescent="0.25">
      <c r="A106" s="89" t="s">
        <v>30</v>
      </c>
      <c r="B106" s="89" t="s">
        <v>759</v>
      </c>
      <c r="C106" s="115"/>
      <c r="D106" s="115"/>
      <c r="E106" s="116">
        <v>8260</v>
      </c>
      <c r="F106" s="116">
        <v>8260</v>
      </c>
      <c r="G106" s="116">
        <v>2406.65</v>
      </c>
      <c r="H106" s="117">
        <v>5000</v>
      </c>
      <c r="I106" s="92">
        <v>2406.65</v>
      </c>
      <c r="J106" s="117">
        <v>5000</v>
      </c>
      <c r="K106" s="92">
        <v>1098.92</v>
      </c>
      <c r="L106" s="117">
        <v>1500</v>
      </c>
      <c r="M106" s="92">
        <v>983.22</v>
      </c>
    </row>
    <row r="107" spans="1:14" x14ac:dyDescent="0.25">
      <c r="A107" s="124" t="s">
        <v>520</v>
      </c>
      <c r="B107" s="124" t="s">
        <v>77</v>
      </c>
      <c r="C107" s="125">
        <v>33390.959999999999</v>
      </c>
      <c r="D107" s="125">
        <v>40590.31</v>
      </c>
      <c r="E107" s="125">
        <v>44300</v>
      </c>
      <c r="F107" s="125"/>
      <c r="G107" s="125"/>
      <c r="H107" s="126"/>
      <c r="I107" s="127"/>
      <c r="J107" s="126"/>
      <c r="K107" s="127"/>
      <c r="L107" s="126"/>
      <c r="M107" s="127"/>
    </row>
    <row r="108" spans="1:14" x14ac:dyDescent="0.25">
      <c r="A108" s="89" t="s">
        <v>394</v>
      </c>
      <c r="B108" s="89" t="s">
        <v>760</v>
      </c>
      <c r="C108" s="115"/>
      <c r="D108" s="115"/>
      <c r="E108" s="116"/>
      <c r="F108" s="116">
        <v>9600</v>
      </c>
      <c r="G108" s="116">
        <v>7870</v>
      </c>
      <c r="H108" s="117">
        <v>12000</v>
      </c>
      <c r="I108" s="92">
        <v>14031.63</v>
      </c>
      <c r="J108" s="117">
        <v>16000</v>
      </c>
      <c r="K108" s="92">
        <v>14570</v>
      </c>
      <c r="L108" s="117">
        <v>15000</v>
      </c>
      <c r="M108" s="92">
        <v>14340</v>
      </c>
    </row>
    <row r="109" spans="1:14" x14ac:dyDescent="0.25">
      <c r="A109" s="89" t="s">
        <v>395</v>
      </c>
      <c r="B109" s="89" t="s">
        <v>761</v>
      </c>
      <c r="C109" s="115"/>
      <c r="D109" s="115"/>
      <c r="E109" s="116"/>
      <c r="F109" s="116">
        <v>20000</v>
      </c>
      <c r="G109" s="116">
        <v>7465.26</v>
      </c>
      <c r="H109" s="117">
        <v>20000</v>
      </c>
      <c r="I109" s="92">
        <v>13982.11</v>
      </c>
      <c r="J109" s="117">
        <v>15000</v>
      </c>
      <c r="K109" s="92">
        <v>11403.8</v>
      </c>
      <c r="L109" s="117">
        <v>14000</v>
      </c>
      <c r="M109" s="92">
        <v>12195.88</v>
      </c>
    </row>
    <row r="110" spans="1:14" x14ac:dyDescent="0.25">
      <c r="A110" s="89" t="s">
        <v>396</v>
      </c>
      <c r="B110" s="89" t="s">
        <v>762</v>
      </c>
      <c r="C110" s="115"/>
      <c r="D110" s="115"/>
      <c r="E110" s="116"/>
      <c r="F110" s="116">
        <v>11000</v>
      </c>
      <c r="G110" s="116">
        <v>11130</v>
      </c>
      <c r="H110" s="117">
        <v>16000</v>
      </c>
      <c r="I110" s="92">
        <v>15387.5</v>
      </c>
      <c r="J110" s="117">
        <v>24000</v>
      </c>
      <c r="K110" s="92">
        <v>15990</v>
      </c>
      <c r="L110" s="117">
        <v>18000</v>
      </c>
      <c r="M110" s="92">
        <v>2414</v>
      </c>
    </row>
    <row r="111" spans="1:14" x14ac:dyDescent="0.25">
      <c r="A111" s="89" t="s">
        <v>397</v>
      </c>
      <c r="B111" s="89" t="s">
        <v>763</v>
      </c>
      <c r="C111" s="115"/>
      <c r="D111" s="115"/>
      <c r="E111" s="116"/>
      <c r="F111" s="116">
        <v>2700</v>
      </c>
      <c r="G111" s="116">
        <v>2782.24</v>
      </c>
      <c r="H111" s="117">
        <v>5000</v>
      </c>
      <c r="I111" s="92">
        <v>4774.7</v>
      </c>
      <c r="J111" s="117">
        <v>5000</v>
      </c>
      <c r="K111" s="92">
        <v>6253.44</v>
      </c>
      <c r="L111" s="117">
        <v>6500</v>
      </c>
      <c r="M111" s="92">
        <v>1766.4</v>
      </c>
    </row>
    <row r="112" spans="1:14" x14ac:dyDescent="0.25">
      <c r="A112" s="124" t="s">
        <v>521</v>
      </c>
      <c r="B112" s="124" t="s">
        <v>78</v>
      </c>
      <c r="C112" s="125">
        <v>83452.149999999994</v>
      </c>
      <c r="D112" s="125">
        <v>85997.05</v>
      </c>
      <c r="E112" s="125"/>
      <c r="F112" s="125"/>
      <c r="G112" s="125"/>
      <c r="H112" s="126"/>
      <c r="I112" s="127"/>
      <c r="J112" s="126"/>
      <c r="K112" s="127"/>
      <c r="L112" s="126"/>
      <c r="M112" s="127"/>
    </row>
    <row r="113" spans="1:13" x14ac:dyDescent="0.25">
      <c r="A113" s="89" t="s">
        <v>417</v>
      </c>
      <c r="B113" s="89" t="s">
        <v>764</v>
      </c>
      <c r="C113" s="115"/>
      <c r="D113" s="115"/>
      <c r="E113" s="116">
        <v>20000</v>
      </c>
      <c r="F113" s="116">
        <v>20000</v>
      </c>
      <c r="G113" s="116">
        <v>12040</v>
      </c>
      <c r="H113" s="117">
        <v>20000</v>
      </c>
      <c r="I113" s="92">
        <v>17961.12</v>
      </c>
      <c r="J113" s="117">
        <v>21600</v>
      </c>
      <c r="K113" s="92">
        <v>11562.5</v>
      </c>
      <c r="L113" s="117">
        <v>14000</v>
      </c>
      <c r="M113" s="92">
        <v>9865</v>
      </c>
    </row>
    <row r="114" spans="1:13" x14ac:dyDescent="0.25">
      <c r="A114" s="89" t="s">
        <v>418</v>
      </c>
      <c r="B114" s="89" t="s">
        <v>765</v>
      </c>
      <c r="C114" s="115"/>
      <c r="D114" s="115"/>
      <c r="E114" s="116">
        <v>10000</v>
      </c>
      <c r="F114" s="116">
        <v>10000</v>
      </c>
      <c r="G114" s="116">
        <v>10154.790000000001</v>
      </c>
      <c r="H114" s="117">
        <v>14000</v>
      </c>
      <c r="I114" s="92">
        <v>13977.04</v>
      </c>
      <c r="J114" s="117">
        <v>12000</v>
      </c>
      <c r="K114" s="92">
        <v>12217.2</v>
      </c>
      <c r="L114" s="117">
        <v>16000</v>
      </c>
      <c r="M114" s="92">
        <v>11350.43</v>
      </c>
    </row>
    <row r="115" spans="1:13" x14ac:dyDescent="0.25">
      <c r="A115" s="89" t="s">
        <v>419</v>
      </c>
      <c r="B115" s="89" t="s">
        <v>766</v>
      </c>
      <c r="C115" s="115"/>
      <c r="D115" s="115"/>
      <c r="E115" s="116">
        <v>20000</v>
      </c>
      <c r="F115" s="116">
        <v>20000</v>
      </c>
      <c r="G115" s="116">
        <v>13905</v>
      </c>
      <c r="H115" s="117">
        <v>21000</v>
      </c>
      <c r="I115" s="92">
        <v>22615</v>
      </c>
      <c r="J115" s="117">
        <v>23000</v>
      </c>
      <c r="K115" s="92">
        <v>15061.5</v>
      </c>
      <c r="L115" s="117">
        <v>18000</v>
      </c>
      <c r="M115" s="92">
        <v>14266.75</v>
      </c>
    </row>
    <row r="116" spans="1:13" x14ac:dyDescent="0.25">
      <c r="A116" s="89" t="s">
        <v>420</v>
      </c>
      <c r="B116" s="89" t="s">
        <v>767</v>
      </c>
      <c r="C116" s="115"/>
      <c r="D116" s="115"/>
      <c r="E116" s="116">
        <v>14020</v>
      </c>
      <c r="F116" s="116">
        <v>14020</v>
      </c>
      <c r="G116" s="116">
        <v>10669.6</v>
      </c>
      <c r="H116" s="117">
        <v>16000</v>
      </c>
      <c r="I116" s="92">
        <v>19034.29</v>
      </c>
      <c r="J116" s="117">
        <v>17500</v>
      </c>
      <c r="K116" s="92">
        <v>13268.97</v>
      </c>
      <c r="L116" s="117">
        <v>12000</v>
      </c>
      <c r="M116" s="92">
        <v>11317.34</v>
      </c>
    </row>
    <row r="117" spans="1:13" x14ac:dyDescent="0.25">
      <c r="A117" s="124" t="s">
        <v>522</v>
      </c>
      <c r="B117" s="124" t="s">
        <v>79</v>
      </c>
      <c r="C117" s="125">
        <v>28129.96</v>
      </c>
      <c r="D117" s="125">
        <v>32821.14</v>
      </c>
      <c r="E117" s="125">
        <v>33100</v>
      </c>
      <c r="F117" s="125"/>
      <c r="G117" s="125"/>
      <c r="H117" s="126"/>
      <c r="I117" s="127"/>
      <c r="J117" s="126"/>
      <c r="K117" s="127"/>
      <c r="L117" s="126"/>
      <c r="M117" s="127"/>
    </row>
    <row r="118" spans="1:13" x14ac:dyDescent="0.25">
      <c r="A118" s="89" t="s">
        <v>433</v>
      </c>
      <c r="B118" s="89" t="s">
        <v>768</v>
      </c>
      <c r="C118" s="115"/>
      <c r="D118" s="115"/>
      <c r="E118" s="116"/>
      <c r="F118" s="116">
        <v>14600</v>
      </c>
      <c r="G118" s="116">
        <v>7145</v>
      </c>
      <c r="H118" s="117">
        <v>12000</v>
      </c>
      <c r="I118" s="92">
        <v>11002.58</v>
      </c>
      <c r="J118" s="117">
        <v>12000</v>
      </c>
      <c r="K118" s="92">
        <v>12325</v>
      </c>
      <c r="L118" s="117">
        <v>13000</v>
      </c>
      <c r="M118" s="92">
        <v>10745</v>
      </c>
    </row>
    <row r="119" spans="1:13" x14ac:dyDescent="0.25">
      <c r="A119" s="89" t="s">
        <v>434</v>
      </c>
      <c r="B119" s="89" t="s">
        <v>769</v>
      </c>
      <c r="C119" s="115"/>
      <c r="D119" s="115"/>
      <c r="E119" s="116"/>
      <c r="F119" s="116">
        <v>7000</v>
      </c>
      <c r="G119" s="116">
        <v>5343.33</v>
      </c>
      <c r="H119" s="117">
        <v>9000</v>
      </c>
      <c r="I119" s="92">
        <v>7438.23</v>
      </c>
      <c r="J119" s="117">
        <v>10000</v>
      </c>
      <c r="K119" s="92">
        <v>7524.63</v>
      </c>
      <c r="L119" s="117">
        <v>9000</v>
      </c>
      <c r="M119" s="92">
        <v>6584.03</v>
      </c>
    </row>
    <row r="120" spans="1:13" x14ac:dyDescent="0.25">
      <c r="A120" s="89" t="s">
        <v>435</v>
      </c>
      <c r="B120" s="89" t="s">
        <v>770</v>
      </c>
      <c r="C120" s="115"/>
      <c r="D120" s="115"/>
      <c r="E120" s="116"/>
      <c r="F120" s="116">
        <v>8000</v>
      </c>
      <c r="G120" s="116">
        <v>3360</v>
      </c>
      <c r="H120" s="117">
        <v>8000</v>
      </c>
      <c r="I120" s="92">
        <v>5640</v>
      </c>
      <c r="J120" s="117">
        <v>8000</v>
      </c>
      <c r="K120" s="92">
        <v>6606</v>
      </c>
      <c r="L120" s="117">
        <v>10500</v>
      </c>
      <c r="M120" s="92">
        <v>8241</v>
      </c>
    </row>
    <row r="121" spans="1:13" x14ac:dyDescent="0.25">
      <c r="A121" s="89" t="s">
        <v>436</v>
      </c>
      <c r="B121" s="89" t="s">
        <v>771</v>
      </c>
      <c r="C121" s="115"/>
      <c r="D121" s="115"/>
      <c r="E121" s="116"/>
      <c r="F121" s="116">
        <v>3500</v>
      </c>
      <c r="G121" s="116">
        <v>903.95</v>
      </c>
      <c r="H121" s="117">
        <v>3500</v>
      </c>
      <c r="I121" s="92">
        <v>1975.16</v>
      </c>
      <c r="J121" s="117">
        <v>3000</v>
      </c>
      <c r="K121" s="92">
        <v>1846.61</v>
      </c>
      <c r="L121" s="117">
        <v>3000</v>
      </c>
      <c r="M121" s="92">
        <v>1995.26</v>
      </c>
    </row>
    <row r="122" spans="1:13" x14ac:dyDescent="0.25">
      <c r="A122" s="124" t="s">
        <v>523</v>
      </c>
      <c r="B122" s="124" t="s">
        <v>80</v>
      </c>
      <c r="C122" s="125">
        <v>123694.46</v>
      </c>
      <c r="D122" s="125">
        <v>116671.11</v>
      </c>
      <c r="E122" s="125">
        <v>100000</v>
      </c>
      <c r="F122" s="125"/>
      <c r="G122" s="125"/>
      <c r="H122" s="126"/>
      <c r="I122" s="127"/>
      <c r="J122" s="126"/>
      <c r="K122" s="127"/>
      <c r="L122" s="126"/>
      <c r="M122" s="127"/>
    </row>
    <row r="123" spans="1:13" x14ac:dyDescent="0.25">
      <c r="A123" s="89" t="s">
        <v>442</v>
      </c>
      <c r="B123" s="89" t="s">
        <v>772</v>
      </c>
      <c r="C123" s="115"/>
      <c r="D123" s="115"/>
      <c r="E123" s="116"/>
      <c r="F123" s="116">
        <v>2000</v>
      </c>
      <c r="G123" s="116">
        <v>0</v>
      </c>
      <c r="H123" s="117">
        <v>0</v>
      </c>
      <c r="I123" s="92">
        <v>0</v>
      </c>
      <c r="J123" s="117">
        <v>1000</v>
      </c>
      <c r="K123" s="92">
        <v>0</v>
      </c>
      <c r="L123" s="117">
        <v>1000</v>
      </c>
      <c r="M123" s="92"/>
    </row>
    <row r="124" spans="1:13" x14ac:dyDescent="0.25">
      <c r="A124" s="89" t="s">
        <v>443</v>
      </c>
      <c r="B124" s="89" t="s">
        <v>773</v>
      </c>
      <c r="C124" s="115"/>
      <c r="D124" s="115"/>
      <c r="E124" s="116"/>
      <c r="F124" s="116">
        <v>2000</v>
      </c>
      <c r="G124" s="116">
        <v>0</v>
      </c>
      <c r="H124" s="117">
        <v>500</v>
      </c>
      <c r="I124" s="92">
        <v>0</v>
      </c>
      <c r="J124" s="117">
        <v>1500</v>
      </c>
      <c r="K124" s="92">
        <v>100.4</v>
      </c>
      <c r="L124" s="117">
        <v>500</v>
      </c>
      <c r="M124" s="92"/>
    </row>
    <row r="125" spans="1:13" x14ac:dyDescent="0.25">
      <c r="A125" s="89" t="s">
        <v>444</v>
      </c>
      <c r="B125" s="89" t="s">
        <v>774</v>
      </c>
      <c r="C125" s="115"/>
      <c r="D125" s="115"/>
      <c r="E125" s="116"/>
      <c r="F125" s="116">
        <v>124000</v>
      </c>
      <c r="G125" s="116">
        <v>56790</v>
      </c>
      <c r="H125" s="117">
        <v>102500</v>
      </c>
      <c r="I125" s="92">
        <v>94736.5</v>
      </c>
      <c r="J125" s="117">
        <v>120000</v>
      </c>
      <c r="K125" s="92">
        <v>77234.5</v>
      </c>
      <c r="L125" s="117">
        <v>110000</v>
      </c>
      <c r="M125" s="92">
        <v>78146</v>
      </c>
    </row>
    <row r="126" spans="1:13" x14ac:dyDescent="0.25">
      <c r="A126" s="89" t="s">
        <v>445</v>
      </c>
      <c r="B126" s="89" t="s">
        <v>775</v>
      </c>
      <c r="C126" s="115"/>
      <c r="D126" s="115"/>
      <c r="E126" s="116"/>
      <c r="F126" s="116">
        <v>2000</v>
      </c>
      <c r="G126" s="116">
        <v>5715.79</v>
      </c>
      <c r="H126" s="117">
        <v>12000</v>
      </c>
      <c r="I126" s="92">
        <v>11622.47</v>
      </c>
      <c r="J126" s="117">
        <v>10000</v>
      </c>
      <c r="K126" s="92">
        <v>10381.219999999999</v>
      </c>
      <c r="L126" s="117">
        <v>10000</v>
      </c>
      <c r="M126" s="92">
        <v>11161.34</v>
      </c>
    </row>
    <row r="127" spans="1:13" x14ac:dyDescent="0.25">
      <c r="A127" s="135"/>
      <c r="B127" s="136" t="s">
        <v>4</v>
      </c>
      <c r="C127" s="137">
        <f>SUM(C87:C126)</f>
        <v>361311.89999999997</v>
      </c>
      <c r="D127" s="137">
        <f>SUM(D87:D126)</f>
        <v>400304.9</v>
      </c>
      <c r="E127" s="137">
        <f>SUM(E87:E126)</f>
        <v>386960</v>
      </c>
      <c r="F127" s="137">
        <f>SUM(F87:F126)</f>
        <v>415960</v>
      </c>
      <c r="G127" s="137">
        <f>SUM(G87:G126)</f>
        <v>236712.79</v>
      </c>
      <c r="H127" s="138">
        <f>SUM(H88:H126)</f>
        <v>411800</v>
      </c>
      <c r="I127" s="139">
        <f>SUM(I88:I126)</f>
        <v>371616.1</v>
      </c>
      <c r="J127" s="138">
        <f>SUM(J88:J126)</f>
        <v>453600</v>
      </c>
      <c r="K127" s="139">
        <f>SUM(K87:K126)</f>
        <v>357433.77</v>
      </c>
      <c r="L127" s="138">
        <f>SUM(L88:L126)</f>
        <v>427500</v>
      </c>
      <c r="M127" s="139">
        <f>SUM(M88:M126)</f>
        <v>309813.57</v>
      </c>
    </row>
    <row r="128" spans="1:13" x14ac:dyDescent="0.25">
      <c r="A128" s="89" t="s">
        <v>776</v>
      </c>
      <c r="B128" s="89" t="s">
        <v>81</v>
      </c>
      <c r="C128" s="116">
        <v>19435</v>
      </c>
      <c r="D128" s="116">
        <v>10242</v>
      </c>
      <c r="E128" s="116">
        <v>20000</v>
      </c>
      <c r="F128" s="116">
        <v>20000</v>
      </c>
      <c r="G128" s="116">
        <v>2500</v>
      </c>
      <c r="H128" s="117">
        <v>17000</v>
      </c>
      <c r="I128" s="92">
        <v>5150</v>
      </c>
      <c r="J128" s="117">
        <v>20000</v>
      </c>
      <c r="K128" s="92">
        <v>5462</v>
      </c>
      <c r="L128" s="117">
        <v>10000</v>
      </c>
      <c r="M128" s="92">
        <v>4750</v>
      </c>
    </row>
    <row r="129" spans="1:13" x14ac:dyDescent="0.25">
      <c r="A129" s="89" t="s">
        <v>777</v>
      </c>
      <c r="B129" s="89" t="s">
        <v>82</v>
      </c>
      <c r="C129" s="116">
        <v>0</v>
      </c>
      <c r="D129" s="116">
        <v>0</v>
      </c>
      <c r="E129" s="116">
        <v>2000</v>
      </c>
      <c r="F129" s="116">
        <v>2000</v>
      </c>
      <c r="G129" s="116">
        <v>0</v>
      </c>
      <c r="H129" s="117">
        <v>2000</v>
      </c>
      <c r="I129" s="92">
        <v>750</v>
      </c>
      <c r="J129" s="117">
        <v>2000</v>
      </c>
      <c r="K129" s="92">
        <v>0</v>
      </c>
      <c r="L129" s="117">
        <v>1000</v>
      </c>
      <c r="M129" s="92">
        <v>0</v>
      </c>
    </row>
    <row r="130" spans="1:13" x14ac:dyDescent="0.25">
      <c r="A130" s="143" t="s">
        <v>778</v>
      </c>
      <c r="B130" s="143" t="s">
        <v>94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7">
        <v>0</v>
      </c>
      <c r="I130" s="144"/>
      <c r="J130" s="117">
        <v>0</v>
      </c>
      <c r="K130" s="144">
        <v>0</v>
      </c>
      <c r="L130" s="117">
        <v>20000</v>
      </c>
      <c r="M130" s="144">
        <v>166</v>
      </c>
    </row>
    <row r="131" spans="1:13" x14ac:dyDescent="0.25">
      <c r="A131" s="135"/>
      <c r="B131" s="136" t="s">
        <v>5</v>
      </c>
      <c r="C131" s="137">
        <f t="shared" ref="C131:J131" si="4">SUM(C128:C129)</f>
        <v>19435</v>
      </c>
      <c r="D131" s="137">
        <f t="shared" si="4"/>
        <v>10242</v>
      </c>
      <c r="E131" s="137">
        <f t="shared" si="4"/>
        <v>22000</v>
      </c>
      <c r="F131" s="137">
        <f t="shared" si="4"/>
        <v>22000</v>
      </c>
      <c r="G131" s="137">
        <f t="shared" si="4"/>
        <v>2500</v>
      </c>
      <c r="H131" s="138">
        <f t="shared" si="4"/>
        <v>19000</v>
      </c>
      <c r="I131" s="139">
        <f t="shared" si="4"/>
        <v>5900</v>
      </c>
      <c r="J131" s="138">
        <f t="shared" si="4"/>
        <v>22000</v>
      </c>
      <c r="K131" s="139">
        <f>SUM(K128:K130)</f>
        <v>5462</v>
      </c>
      <c r="L131" s="138">
        <f>SUM(L128:L130)</f>
        <v>31000</v>
      </c>
      <c r="M131" s="139">
        <f>SUM(M128:M130)</f>
        <v>4916</v>
      </c>
    </row>
    <row r="132" spans="1:13" x14ac:dyDescent="0.25">
      <c r="A132" s="89" t="s">
        <v>779</v>
      </c>
      <c r="B132" s="89" t="s">
        <v>83</v>
      </c>
      <c r="C132" s="116">
        <v>41864.47</v>
      </c>
      <c r="D132" s="116">
        <v>0</v>
      </c>
      <c r="E132" s="116">
        <v>0</v>
      </c>
      <c r="F132" s="116">
        <v>0</v>
      </c>
      <c r="G132" s="116">
        <v>0</v>
      </c>
      <c r="H132" s="117">
        <v>0</v>
      </c>
      <c r="I132" s="118">
        <v>0</v>
      </c>
      <c r="J132" s="117">
        <v>0</v>
      </c>
      <c r="K132" s="118">
        <v>0</v>
      </c>
      <c r="L132" s="117">
        <v>0</v>
      </c>
      <c r="M132" s="118"/>
    </row>
    <row r="133" spans="1:13" x14ac:dyDescent="0.25">
      <c r="A133" s="89" t="s">
        <v>780</v>
      </c>
      <c r="B133" s="89" t="s">
        <v>84</v>
      </c>
      <c r="C133" s="116">
        <v>195000</v>
      </c>
      <c r="D133" s="116">
        <v>0</v>
      </c>
      <c r="E133" s="116">
        <v>0</v>
      </c>
      <c r="F133" s="116">
        <v>0</v>
      </c>
      <c r="G133" s="116">
        <v>0</v>
      </c>
      <c r="H133" s="117">
        <v>0</v>
      </c>
      <c r="I133" s="118">
        <v>0</v>
      </c>
      <c r="J133" s="117">
        <v>0</v>
      </c>
      <c r="K133" s="118">
        <v>0</v>
      </c>
      <c r="L133" s="117">
        <v>28740.71</v>
      </c>
      <c r="M133" s="118">
        <v>195000</v>
      </c>
    </row>
    <row r="134" spans="1:13" x14ac:dyDescent="0.25">
      <c r="A134" s="135"/>
      <c r="B134" s="136" t="s">
        <v>6</v>
      </c>
      <c r="C134" s="145">
        <f t="shared" ref="C134:H134" si="5">SUM(C132:C133)</f>
        <v>236864.47</v>
      </c>
      <c r="D134" s="145">
        <f t="shared" si="5"/>
        <v>0</v>
      </c>
      <c r="E134" s="146">
        <f t="shared" si="5"/>
        <v>0</v>
      </c>
      <c r="F134" s="146">
        <f t="shared" si="5"/>
        <v>0</v>
      </c>
      <c r="G134" s="146">
        <f t="shared" si="5"/>
        <v>0</v>
      </c>
      <c r="H134" s="138">
        <f t="shared" si="5"/>
        <v>0</v>
      </c>
      <c r="I134" s="147"/>
      <c r="J134" s="138">
        <f>SUM(J132:J133)</f>
        <v>0</v>
      </c>
      <c r="K134" s="147">
        <f>SUM(K132:K133)</f>
        <v>0</v>
      </c>
      <c r="L134" s="138">
        <f>SUM(L133)</f>
        <v>28740.71</v>
      </c>
      <c r="M134" s="147">
        <f>SUM(M133)</f>
        <v>195000</v>
      </c>
    </row>
    <row r="135" spans="1:13" x14ac:dyDescent="0.25">
      <c r="A135" s="89"/>
      <c r="B135" s="89"/>
      <c r="C135" s="115"/>
      <c r="D135" s="115"/>
      <c r="E135" s="116"/>
      <c r="F135" s="116"/>
      <c r="G135" s="116"/>
      <c r="H135" s="117"/>
      <c r="I135" s="118"/>
      <c r="J135" s="117"/>
      <c r="K135" s="118"/>
      <c r="L135" s="117"/>
      <c r="M135" s="118"/>
    </row>
    <row r="136" spans="1:13" x14ac:dyDescent="0.25">
      <c r="A136" s="135"/>
      <c r="B136" s="136" t="s">
        <v>7</v>
      </c>
      <c r="C136" s="121">
        <f t="shared" ref="C136:H136" si="6">C36+C86+C127+C131+C134</f>
        <v>2027998.4000000001</v>
      </c>
      <c r="D136" s="121">
        <f t="shared" si="6"/>
        <v>1317469.8999999999</v>
      </c>
      <c r="E136" s="121">
        <f t="shared" si="6"/>
        <v>1718280</v>
      </c>
      <c r="F136" s="137">
        <f t="shared" si="6"/>
        <v>1848280</v>
      </c>
      <c r="G136" s="137">
        <f t="shared" si="6"/>
        <v>1031712.85</v>
      </c>
      <c r="H136" s="138">
        <f t="shared" si="6"/>
        <v>1812053.92</v>
      </c>
      <c r="I136" s="139">
        <f>I36+I86+I127+I131</f>
        <v>1566233.9300000002</v>
      </c>
      <c r="J136" s="138">
        <f>J36+J86+J127+J131+J134</f>
        <v>1900900</v>
      </c>
      <c r="K136" s="139">
        <f>K36+K86+K127+K131+K134</f>
        <v>1380309.2800000003</v>
      </c>
      <c r="L136" s="138">
        <f>L36+L86+L127+L131+L134</f>
        <v>1873960.71</v>
      </c>
      <c r="M136" s="139">
        <f>M36+M86+M127+M131+M134</f>
        <v>1739857.2100000002</v>
      </c>
    </row>
    <row r="137" spans="1:13" x14ac:dyDescent="0.25">
      <c r="A137" s="148"/>
      <c r="B137" s="149" t="s">
        <v>8</v>
      </c>
      <c r="C137" s="150">
        <f t="shared" ref="C137:L137" si="7">C25</f>
        <v>2152510.98</v>
      </c>
      <c r="D137" s="150">
        <f t="shared" si="7"/>
        <v>1589973.8200000003</v>
      </c>
      <c r="E137" s="150">
        <f t="shared" si="7"/>
        <v>1776280</v>
      </c>
      <c r="F137" s="151">
        <f t="shared" si="7"/>
        <v>1848280</v>
      </c>
      <c r="G137" s="151">
        <f t="shared" si="7"/>
        <v>1530615.28</v>
      </c>
      <c r="H137" s="152">
        <f t="shared" si="7"/>
        <v>1812053.92</v>
      </c>
      <c r="I137" s="153">
        <f t="shared" si="7"/>
        <v>1663914.0899999999</v>
      </c>
      <c r="J137" s="152">
        <f t="shared" si="7"/>
        <v>1900900</v>
      </c>
      <c r="K137" s="153">
        <f t="shared" si="7"/>
        <v>1576149.99</v>
      </c>
      <c r="L137" s="152">
        <f t="shared" si="7"/>
        <v>1873960.71</v>
      </c>
      <c r="M137" s="153">
        <f>M25</f>
        <v>1894434.6400000001</v>
      </c>
    </row>
    <row r="138" spans="1:13" x14ac:dyDescent="0.25">
      <c r="A138" s="89"/>
      <c r="B138" s="89"/>
      <c r="C138" s="115"/>
      <c r="D138" s="115"/>
      <c r="E138" s="116"/>
      <c r="F138" s="116"/>
      <c r="G138" s="116"/>
      <c r="H138" s="117"/>
      <c r="I138" s="118"/>
      <c r="J138" s="117"/>
      <c r="K138" s="118"/>
      <c r="L138" s="117"/>
      <c r="M138" s="118"/>
    </row>
    <row r="139" spans="1:13" x14ac:dyDescent="0.25">
      <c r="A139" s="154"/>
      <c r="B139" s="155" t="s">
        <v>9</v>
      </c>
      <c r="C139" s="156">
        <f>C137-C136</f>
        <v>124512.57999999984</v>
      </c>
      <c r="D139" s="156">
        <f>D137-D136</f>
        <v>272503.92000000039</v>
      </c>
      <c r="E139" s="156">
        <f>E137-E136</f>
        <v>58000</v>
      </c>
      <c r="F139" s="156">
        <f>F137-F136</f>
        <v>0</v>
      </c>
      <c r="G139" s="156">
        <f>G137-G136</f>
        <v>498902.43000000005</v>
      </c>
      <c r="H139" s="157">
        <v>0</v>
      </c>
      <c r="I139" s="158">
        <f>I137-I136</f>
        <v>97680.159999999683</v>
      </c>
      <c r="J139" s="157">
        <f>J137-J136</f>
        <v>0</v>
      </c>
      <c r="K139" s="158">
        <f>K137-K136</f>
        <v>195840.70999999973</v>
      </c>
      <c r="L139" s="157">
        <f>L137-L136</f>
        <v>0</v>
      </c>
      <c r="M139" s="158">
        <f>M137-M136</f>
        <v>154577.42999999993</v>
      </c>
    </row>
    <row r="140" spans="1:13" x14ac:dyDescent="0.25">
      <c r="E140" s="159"/>
      <c r="F140" s="159"/>
      <c r="G140" s="159"/>
      <c r="H140" s="160"/>
      <c r="I140" s="159"/>
      <c r="J140" s="160"/>
      <c r="K140" s="159"/>
      <c r="L140" s="160"/>
      <c r="M140" s="159"/>
    </row>
    <row r="142" spans="1:13" ht="15" x14ac:dyDescent="0.25">
      <c r="B142" s="12" t="s">
        <v>54</v>
      </c>
      <c r="D142" s="13"/>
      <c r="E142" s="13"/>
      <c r="F142" s="13"/>
      <c r="G142" s="13"/>
      <c r="H142" s="13"/>
      <c r="I142" s="162">
        <v>42886</v>
      </c>
      <c r="J142" s="13"/>
      <c r="K142" s="162">
        <v>43007</v>
      </c>
      <c r="L142" s="13"/>
      <c r="M142" s="162">
        <v>43373</v>
      </c>
    </row>
    <row r="143" spans="1:13" ht="15" x14ac:dyDescent="0.25">
      <c r="B143" s="13" t="s">
        <v>55</v>
      </c>
      <c r="C143" s="159">
        <v>433233.4</v>
      </c>
      <c r="D143" s="163">
        <v>582503.92000000004</v>
      </c>
      <c r="E143" s="163"/>
      <c r="F143" s="159"/>
      <c r="G143" s="159">
        <v>808591.39</v>
      </c>
      <c r="H143" s="163"/>
      <c r="I143" s="159">
        <v>809499.65</v>
      </c>
      <c r="J143" s="163"/>
      <c r="K143" s="159">
        <v>504090.71</v>
      </c>
      <c r="L143" s="163"/>
      <c r="M143" s="159">
        <v>464158.75</v>
      </c>
    </row>
    <row r="144" spans="1:13" ht="15" x14ac:dyDescent="0.25">
      <c r="B144" s="13" t="s">
        <v>56</v>
      </c>
      <c r="C144" s="159">
        <v>1279.18</v>
      </c>
      <c r="D144" s="163">
        <v>0</v>
      </c>
      <c r="E144" s="163"/>
      <c r="F144" s="159"/>
      <c r="G144" s="159">
        <v>311.04000000000002</v>
      </c>
      <c r="H144" s="163"/>
      <c r="I144" s="164">
        <v>1578.55</v>
      </c>
      <c r="J144" s="163"/>
      <c r="K144" s="164">
        <v>1749.95</v>
      </c>
      <c r="L144" s="163"/>
      <c r="M144" s="164">
        <v>418.68</v>
      </c>
    </row>
    <row r="145" spans="2:13" ht="15" x14ac:dyDescent="0.25">
      <c r="B145" s="13" t="s">
        <v>57</v>
      </c>
      <c r="C145" s="159">
        <v>0</v>
      </c>
      <c r="D145" s="163">
        <v>0</v>
      </c>
      <c r="E145" s="163"/>
      <c r="F145" s="159"/>
      <c r="G145" s="159">
        <v>0</v>
      </c>
      <c r="H145" s="163"/>
      <c r="I145" s="159">
        <v>500</v>
      </c>
      <c r="J145" s="163"/>
      <c r="K145" s="159">
        <v>0</v>
      </c>
      <c r="L145" s="163"/>
      <c r="M145" s="159">
        <v>0</v>
      </c>
    </row>
    <row r="146" spans="2:13" s="88" customFormat="1" ht="15" x14ac:dyDescent="0.25">
      <c r="B146" s="12" t="s">
        <v>58</v>
      </c>
      <c r="C146" s="165">
        <f>SUM(C143:C145)</f>
        <v>434512.58</v>
      </c>
      <c r="D146" s="165">
        <f>SUM(D143:D145)</f>
        <v>582503.92000000004</v>
      </c>
      <c r="E146" s="166"/>
      <c r="F146" s="165"/>
      <c r="G146" s="165">
        <f>SUM(G143:G145)</f>
        <v>808902.43</v>
      </c>
      <c r="H146" s="166"/>
      <c r="I146" s="165">
        <f>SUM(I143:I145)</f>
        <v>811578.20000000007</v>
      </c>
      <c r="J146" s="166"/>
      <c r="K146" s="165">
        <f>SUM(K143:K145)</f>
        <v>505840.66000000003</v>
      </c>
      <c r="L146" s="166"/>
      <c r="M146" s="165">
        <f>SUM(M143:M145)</f>
        <v>464577.43</v>
      </c>
    </row>
    <row r="147" spans="2:13" ht="15" x14ac:dyDescent="0.25">
      <c r="B147" s="13"/>
      <c r="C147" s="159"/>
      <c r="D147" s="163"/>
      <c r="E147" s="163"/>
      <c r="F147" s="159"/>
      <c r="G147" s="159"/>
      <c r="H147" s="163"/>
      <c r="I147" s="159"/>
      <c r="J147" s="163"/>
      <c r="K147" s="159"/>
      <c r="L147" s="163"/>
      <c r="M147" s="159"/>
    </row>
    <row r="148" spans="2:13" s="88" customFormat="1" ht="15" x14ac:dyDescent="0.25">
      <c r="B148" s="12" t="s">
        <v>59</v>
      </c>
      <c r="C148" s="165"/>
      <c r="D148" s="166"/>
      <c r="E148" s="166"/>
      <c r="F148" s="165"/>
      <c r="G148" s="165"/>
      <c r="H148" s="166"/>
      <c r="I148" s="165"/>
      <c r="J148" s="166"/>
      <c r="K148" s="165"/>
      <c r="L148" s="166"/>
      <c r="M148" s="165"/>
    </row>
    <row r="149" spans="2:13" s="88" customFormat="1" ht="15" x14ac:dyDescent="0.25">
      <c r="B149" s="14" t="s">
        <v>60</v>
      </c>
      <c r="C149" s="167">
        <f>C139</f>
        <v>124512.57999999984</v>
      </c>
      <c r="D149" s="167">
        <f>D139</f>
        <v>272503.92000000039</v>
      </c>
      <c r="E149" s="166"/>
      <c r="F149" s="165"/>
      <c r="G149" s="167">
        <f>G139</f>
        <v>498902.43000000005</v>
      </c>
      <c r="H149" s="166"/>
      <c r="I149" s="167">
        <f>I139</f>
        <v>97680.159999999683</v>
      </c>
      <c r="J149" s="166"/>
      <c r="K149" s="167">
        <f>K139</f>
        <v>195840.70999999973</v>
      </c>
      <c r="L149" s="166"/>
      <c r="M149" s="167">
        <f>M139</f>
        <v>154577.42999999993</v>
      </c>
    </row>
    <row r="150" spans="2:13" ht="15" x14ac:dyDescent="0.25">
      <c r="B150" s="13" t="s">
        <v>61</v>
      </c>
      <c r="C150" s="159">
        <v>115000</v>
      </c>
      <c r="D150" s="163">
        <v>115000</v>
      </c>
      <c r="E150" s="163"/>
      <c r="F150" s="159"/>
      <c r="G150" s="159">
        <v>115000</v>
      </c>
      <c r="H150" s="163"/>
      <c r="I150" s="159">
        <v>115000</v>
      </c>
      <c r="J150" s="163"/>
      <c r="K150" s="159">
        <v>115000</v>
      </c>
      <c r="L150" s="163"/>
      <c r="M150" s="159">
        <v>115000</v>
      </c>
    </row>
    <row r="151" spans="2:13" ht="15" x14ac:dyDescent="0.25">
      <c r="B151" s="13" t="s">
        <v>62</v>
      </c>
      <c r="C151" s="159">
        <v>195000</v>
      </c>
      <c r="D151" s="163">
        <v>195000</v>
      </c>
      <c r="E151" s="163"/>
      <c r="F151" s="159"/>
      <c r="G151" s="159">
        <v>195000</v>
      </c>
      <c r="H151" s="163"/>
      <c r="I151" s="159">
        <v>195000</v>
      </c>
      <c r="J151" s="163"/>
      <c r="K151" s="159">
        <v>195000</v>
      </c>
      <c r="L151" s="163"/>
      <c r="M151" s="159">
        <v>195000</v>
      </c>
    </row>
    <row r="152" spans="2:13" s="88" customFormat="1" ht="15" x14ac:dyDescent="0.25">
      <c r="B152" s="12" t="s">
        <v>63</v>
      </c>
      <c r="C152" s="165">
        <f>SUM(C149:C151)</f>
        <v>434512.57999999984</v>
      </c>
      <c r="D152" s="165">
        <f>SUM(D149:D151)</f>
        <v>582503.92000000039</v>
      </c>
      <c r="E152" s="166"/>
      <c r="F152" s="165"/>
      <c r="G152" s="165">
        <f>SUM(G149:G151)</f>
        <v>808902.43</v>
      </c>
      <c r="H152" s="166"/>
      <c r="I152" s="165">
        <f>SUM(I149:I151)</f>
        <v>407680.15999999968</v>
      </c>
      <c r="J152" s="166"/>
      <c r="K152" s="165">
        <f>SUM(K149:K151)</f>
        <v>505840.70999999973</v>
      </c>
      <c r="L152" s="166"/>
      <c r="M152" s="165">
        <f>SUM(M149:M151)</f>
        <v>464577.42999999993</v>
      </c>
    </row>
    <row r="153" spans="2:13" ht="15" x14ac:dyDescent="0.25">
      <c r="B153" s="13"/>
      <c r="C153" s="163"/>
      <c r="D153" s="163"/>
      <c r="E153" s="163"/>
      <c r="F153" s="159"/>
      <c r="G153" s="159"/>
      <c r="H153" s="163"/>
      <c r="I153" s="159"/>
      <c r="J153" s="163"/>
      <c r="K153" s="159"/>
      <c r="L153" s="163"/>
      <c r="M153" s="159"/>
    </row>
    <row r="154" spans="2:13" ht="15" x14ac:dyDescent="0.25">
      <c r="B154" s="12" t="s">
        <v>560</v>
      </c>
      <c r="C154" s="163"/>
      <c r="D154" s="163"/>
      <c r="E154" s="163"/>
      <c r="F154" s="159"/>
      <c r="G154" s="159"/>
      <c r="H154" s="163"/>
      <c r="I154" s="159"/>
      <c r="J154" s="163"/>
      <c r="K154" s="159"/>
      <c r="L154" s="163"/>
      <c r="M154" s="159"/>
    </row>
    <row r="155" spans="2:13" s="88" customFormat="1" ht="15" x14ac:dyDescent="0.25">
      <c r="B155" s="15" t="s">
        <v>54</v>
      </c>
      <c r="C155" s="166">
        <f>C146</f>
        <v>434512.58</v>
      </c>
      <c r="D155" s="166">
        <f>D146</f>
        <v>582503.92000000004</v>
      </c>
      <c r="E155" s="166"/>
      <c r="F155" s="165"/>
      <c r="G155" s="166">
        <f>G146</f>
        <v>808902.43</v>
      </c>
      <c r="H155" s="166"/>
      <c r="I155" s="166">
        <f>I146</f>
        <v>811578.20000000007</v>
      </c>
      <c r="J155" s="166"/>
      <c r="K155" s="166">
        <f>K146</f>
        <v>505840.66000000003</v>
      </c>
      <c r="L155" s="166"/>
      <c r="M155" s="166">
        <f>M146</f>
        <v>464577.43</v>
      </c>
    </row>
    <row r="156" spans="2:13" ht="30" x14ac:dyDescent="0.25">
      <c r="B156" s="168" t="s">
        <v>561</v>
      </c>
      <c r="C156" s="163">
        <f>ROUND(C19*0.05,2)</f>
        <v>88690.6</v>
      </c>
      <c r="D156" s="163">
        <f>ROUND(D19*0.05,2)</f>
        <v>69469.86</v>
      </c>
      <c r="E156" s="163"/>
      <c r="F156" s="159"/>
      <c r="G156" s="159">
        <v>72000</v>
      </c>
      <c r="H156" s="163"/>
      <c r="I156" s="159">
        <v>72000</v>
      </c>
      <c r="J156" s="163"/>
      <c r="K156" s="159">
        <v>69910.37</v>
      </c>
      <c r="L156" s="163"/>
      <c r="M156" s="159">
        <v>69000</v>
      </c>
    </row>
    <row r="157" spans="2:13" s="88" customFormat="1" ht="15" x14ac:dyDescent="0.25">
      <c r="B157" s="15" t="s">
        <v>562</v>
      </c>
      <c r="C157" s="166">
        <f>C155-C156</f>
        <v>345821.98</v>
      </c>
      <c r="D157" s="166">
        <f>D155-D156</f>
        <v>513034.06000000006</v>
      </c>
      <c r="E157" s="166"/>
      <c r="F157" s="165"/>
      <c r="G157" s="166">
        <f>G155-G156</f>
        <v>736902.43</v>
      </c>
      <c r="H157" s="166"/>
      <c r="I157" s="166">
        <f>I155-I156</f>
        <v>739578.20000000007</v>
      </c>
      <c r="J157" s="166"/>
      <c r="K157" s="166">
        <f>K155-K156</f>
        <v>435930.29000000004</v>
      </c>
      <c r="L157" s="166"/>
      <c r="M157" s="166">
        <f>M155-M156</f>
        <v>395577.43</v>
      </c>
    </row>
    <row r="158" spans="2:13" ht="30" x14ac:dyDescent="0.25">
      <c r="B158" s="168" t="s">
        <v>563</v>
      </c>
      <c r="C158" s="159">
        <f>ROUND(C19*0.18,2)</f>
        <v>319286.15000000002</v>
      </c>
      <c r="D158" s="159">
        <f>ROUND(D19*0.18,2)</f>
        <v>250091.48</v>
      </c>
      <c r="E158" s="163"/>
      <c r="F158" s="159"/>
      <c r="G158" s="159">
        <v>259200</v>
      </c>
      <c r="H158" s="163"/>
      <c r="I158" s="159">
        <v>259200</v>
      </c>
      <c r="J158" s="163"/>
      <c r="K158" s="159">
        <v>251677.32</v>
      </c>
      <c r="L158" s="163"/>
      <c r="M158" s="159">
        <v>248400</v>
      </c>
    </row>
    <row r="159" spans="2:13" s="88" customFormat="1" ht="15" x14ac:dyDescent="0.25">
      <c r="B159" s="15" t="s">
        <v>564</v>
      </c>
      <c r="C159" s="165">
        <f>C157-C158</f>
        <v>26535.829999999958</v>
      </c>
      <c r="D159" s="165">
        <f>D157-D158</f>
        <v>262942.58000000007</v>
      </c>
      <c r="E159" s="166"/>
      <c r="F159" s="165"/>
      <c r="G159" s="165">
        <f>G157-G158</f>
        <v>477702.43000000005</v>
      </c>
      <c r="H159" s="166"/>
      <c r="I159" s="165">
        <f>I157-I158</f>
        <v>480378.20000000007</v>
      </c>
      <c r="J159" s="166"/>
      <c r="K159" s="165">
        <f>K157-K158</f>
        <v>184252.97000000003</v>
      </c>
      <c r="L159" s="166"/>
      <c r="M159" s="165">
        <f>M157-M158</f>
        <v>147177.43</v>
      </c>
    </row>
    <row r="161" spans="2:4" x14ac:dyDescent="0.25">
      <c r="C161" s="159"/>
      <c r="D161" s="159"/>
    </row>
    <row r="163" spans="2:4" x14ac:dyDescent="0.25">
      <c r="B163" s="169"/>
    </row>
  </sheetData>
  <pageMargins left="0.31496062992125984" right="0.31496062992125984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HHP 2018_2019 bis 2021_2022</vt:lpstr>
      <vt:lpstr>Durchlaufende Posten</vt:lpstr>
      <vt:lpstr>Deckungsfähigkeit</vt:lpstr>
      <vt:lpstr>Stellenplan</vt:lpstr>
      <vt:lpstr>Archivierung HHPläne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fedde</cp:lastModifiedBy>
  <cp:lastPrinted>2021-09-13T09:26:07Z</cp:lastPrinted>
  <dcterms:created xsi:type="dcterms:W3CDTF">2015-11-02T07:33:58Z</dcterms:created>
  <dcterms:modified xsi:type="dcterms:W3CDTF">2021-10-01T10:37:25Z</dcterms:modified>
</cp:coreProperties>
</file>